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545" windowHeight="11835" activeTab="3"/>
  </bookViews>
  <sheets>
    <sheet name="느티나무세입" sheetId="1" r:id="rId1"/>
    <sheet name="느티나무세출" sheetId="2" r:id="rId2"/>
    <sheet name="요양 세입 " sheetId="6" r:id="rId3"/>
    <sheet name="요양 세출" sheetId="7" r:id="rId4"/>
  </sheets>
  <definedNames>
    <definedName name="_xlnm.Print_Area" localSheetId="1">느티나무세출!$A$1:$J$41</definedName>
    <definedName name="_xlnm.Print_Area" localSheetId="3">'요양 세출'!$A$1:$J$54</definedName>
    <definedName name="_xlnm.Print_Titles" localSheetId="1">느티나무세출!$1:$4</definedName>
    <definedName name="_xlnm.Print_Titles" localSheetId="3">'요양 세출'!$1:$4</definedName>
  </definedNames>
  <calcPr calcId="124519"/>
</workbook>
</file>

<file path=xl/calcChain.xml><?xml version="1.0" encoding="utf-8"?>
<calcChain xmlns="http://schemas.openxmlformats.org/spreadsheetml/2006/main">
  <c r="I52" i="7"/>
  <c r="H52"/>
  <c r="G52"/>
  <c r="H50"/>
  <c r="G50"/>
  <c r="G26" i="6"/>
  <c r="I24"/>
  <c r="I50" i="7" l="1"/>
  <c r="I53"/>
  <c r="I51"/>
  <c r="I49"/>
  <c r="H48"/>
  <c r="G48"/>
  <c r="I47"/>
  <c r="H46"/>
  <c r="G46"/>
  <c r="I45"/>
  <c r="H44"/>
  <c r="G44"/>
  <c r="I43"/>
  <c r="I42"/>
  <c r="H41"/>
  <c r="G41"/>
  <c r="I40"/>
  <c r="H39"/>
  <c r="G39"/>
  <c r="I38"/>
  <c r="H37"/>
  <c r="G37"/>
  <c r="I36"/>
  <c r="I35"/>
  <c r="I34"/>
  <c r="I33"/>
  <c r="I32"/>
  <c r="H31"/>
  <c r="G31"/>
  <c r="I30"/>
  <c r="I29"/>
  <c r="I28"/>
  <c r="H26"/>
  <c r="G26"/>
  <c r="I25"/>
  <c r="I24"/>
  <c r="I23"/>
  <c r="I22"/>
  <c r="I21"/>
  <c r="G20"/>
  <c r="I19"/>
  <c r="I18"/>
  <c r="I17"/>
  <c r="H16"/>
  <c r="G16"/>
  <c r="I14"/>
  <c r="I12"/>
  <c r="I11"/>
  <c r="I7"/>
  <c r="I5"/>
  <c r="I26" i="6"/>
  <c r="I25"/>
  <c r="I23"/>
  <c r="H22"/>
  <c r="G22"/>
  <c r="I20"/>
  <c r="H19"/>
  <c r="I19" s="1"/>
  <c r="G19"/>
  <c r="I17"/>
  <c r="H16"/>
  <c r="I16" s="1"/>
  <c r="G16"/>
  <c r="I15"/>
  <c r="I14"/>
  <c r="H13"/>
  <c r="I13" s="1"/>
  <c r="G13"/>
  <c r="I12"/>
  <c r="H11"/>
  <c r="I11" s="1"/>
  <c r="G11"/>
  <c r="I10"/>
  <c r="H9"/>
  <c r="G9"/>
  <c r="I8"/>
  <c r="H7"/>
  <c r="I7" s="1"/>
  <c r="G7"/>
  <c r="I6"/>
  <c r="I5"/>
  <c r="I16" i="7" l="1"/>
  <c r="G27"/>
  <c r="G54" s="1"/>
  <c r="I31"/>
  <c r="I37"/>
  <c r="I39"/>
  <c r="I48"/>
  <c r="I44"/>
  <c r="I46"/>
  <c r="I20"/>
  <c r="H27"/>
  <c r="H54" s="1"/>
  <c r="I41"/>
  <c r="I22" i="6"/>
  <c r="I9"/>
  <c r="G27"/>
  <c r="I26" i="7"/>
  <c r="H27" i="6"/>
  <c r="H17" i="1"/>
  <c r="G17"/>
  <c r="I40" i="2"/>
  <c r="H39"/>
  <c r="G39"/>
  <c r="I38"/>
  <c r="G37"/>
  <c r="I37" s="1"/>
  <c r="I36"/>
  <c r="H35"/>
  <c r="G35"/>
  <c r="I34"/>
  <c r="I33"/>
  <c r="I32"/>
  <c r="H31"/>
  <c r="G31"/>
  <c r="I30"/>
  <c r="I29"/>
  <c r="I28"/>
  <c r="I27"/>
  <c r="I26"/>
  <c r="I25"/>
  <c r="H23"/>
  <c r="H24" s="1"/>
  <c r="G23"/>
  <c r="G24" s="1"/>
  <c r="I22"/>
  <c r="I21"/>
  <c r="I20"/>
  <c r="I19"/>
  <c r="I18"/>
  <c r="I17"/>
  <c r="I16"/>
  <c r="I15"/>
  <c r="I14"/>
  <c r="I13"/>
  <c r="I12"/>
  <c r="I11"/>
  <c r="I10"/>
  <c r="I9"/>
  <c r="I8"/>
  <c r="I7"/>
  <c r="I6"/>
  <c r="I5"/>
  <c r="H20" i="1"/>
  <c r="G20"/>
  <c r="I19"/>
  <c r="I18"/>
  <c r="I16"/>
  <c r="I15"/>
  <c r="H14"/>
  <c r="G14"/>
  <c r="I13"/>
  <c r="I12"/>
  <c r="H11"/>
  <c r="I11" s="1"/>
  <c r="I10"/>
  <c r="I9"/>
  <c r="H8"/>
  <c r="G8"/>
  <c r="I7"/>
  <c r="I6"/>
  <c r="H6"/>
  <c r="G6"/>
  <c r="I27" i="7" l="1"/>
  <c r="I54" s="1"/>
  <c r="I27" i="6"/>
  <c r="I39" i="2"/>
  <c r="I31"/>
  <c r="I20" i="1"/>
  <c r="I35" i="2"/>
  <c r="I24"/>
  <c r="I23"/>
  <c r="G41"/>
  <c r="H21" i="1"/>
  <c r="I14"/>
  <c r="G21"/>
  <c r="I8"/>
  <c r="I17"/>
  <c r="H41" i="2"/>
  <c r="I41" l="1"/>
  <c r="I21" i="1"/>
  <c r="J41" i="2"/>
</calcChain>
</file>

<file path=xl/sharedStrings.xml><?xml version="1.0" encoding="utf-8"?>
<sst xmlns="http://schemas.openxmlformats.org/spreadsheetml/2006/main" count="266" uniqueCount="117">
  <si>
    <t xml:space="preserve">◆ 세입                                                                                                      </t>
  </si>
  <si>
    <t>항</t>
  </si>
  <si>
    <t>과목</t>
  </si>
  <si>
    <t>합계</t>
  </si>
  <si>
    <t>비고</t>
  </si>
  <si>
    <t>증감액</t>
  </si>
  <si>
    <t>관</t>
  </si>
  <si>
    <t>05</t>
  </si>
  <si>
    <t>결산액</t>
  </si>
  <si>
    <t>예산액</t>
  </si>
  <si>
    <t>07</t>
  </si>
  <si>
    <t>여비</t>
  </si>
  <si>
    <t>목</t>
  </si>
  <si>
    <t>04</t>
  </si>
  <si>
    <t>06</t>
  </si>
  <si>
    <t>소계</t>
  </si>
  <si>
    <t>01</t>
  </si>
  <si>
    <t>회의비</t>
  </si>
  <si>
    <t>08</t>
  </si>
  <si>
    <t>이월금</t>
  </si>
  <si>
    <t>차입금</t>
  </si>
  <si>
    <t>잡수입</t>
  </si>
  <si>
    <t>전입금</t>
  </si>
  <si>
    <t>09</t>
  </si>
  <si>
    <t>상여금</t>
  </si>
  <si>
    <t>인건비</t>
  </si>
  <si>
    <t>사무비</t>
  </si>
  <si>
    <t>급여</t>
  </si>
  <si>
    <t>운영비</t>
  </si>
  <si>
    <t>제수당</t>
  </si>
  <si>
    <t>전출금</t>
  </si>
  <si>
    <t>02</t>
  </si>
  <si>
    <t>시설비</t>
  </si>
  <si>
    <t>차량비</t>
  </si>
  <si>
    <t>예비비</t>
  </si>
  <si>
    <t>잡지출</t>
  </si>
  <si>
    <t>전년도이월금</t>
  </si>
  <si>
    <t>안심종합전출금</t>
  </si>
  <si>
    <t>안심요양전출금</t>
  </si>
  <si>
    <t>원금상환금</t>
  </si>
  <si>
    <t>세출총액</t>
  </si>
  <si>
    <t>차기이월</t>
  </si>
  <si>
    <t>이자지불금</t>
  </si>
  <si>
    <t>미지급금</t>
  </si>
  <si>
    <t>기타운영비</t>
  </si>
  <si>
    <t>부채상환금</t>
  </si>
  <si>
    <t>시설장비유지비</t>
  </si>
  <si>
    <t>재산조성비</t>
  </si>
  <si>
    <t>자산취득비</t>
  </si>
  <si>
    <t>직책보조비</t>
  </si>
  <si>
    <t>제세공과금</t>
  </si>
  <si>
    <t>공공요금</t>
  </si>
  <si>
    <t>수용비및수수료</t>
  </si>
  <si>
    <t>일용잡금</t>
  </si>
  <si>
    <t>기관운영비</t>
  </si>
  <si>
    <t>업무추진비</t>
  </si>
  <si>
    <t>기타후생경비</t>
  </si>
  <si>
    <t>◆ 세출</t>
  </si>
  <si>
    <t>세입총액</t>
  </si>
  <si>
    <t>기타잡수입</t>
  </si>
  <si>
    <t>안심종합전입금</t>
  </si>
  <si>
    <t>안심요양전입금</t>
  </si>
  <si>
    <t>금융기관차입금</t>
  </si>
  <si>
    <t>기타차입금</t>
  </si>
  <si>
    <t>후원금수입</t>
  </si>
  <si>
    <t>자본보조금수입</t>
  </si>
  <si>
    <t>보조금수입</t>
  </si>
  <si>
    <t>퇴직금및퇴직적립금</t>
  </si>
  <si>
    <t>기타예금이자수입</t>
  </si>
  <si>
    <t>비지정후원금수입</t>
  </si>
  <si>
    <t xml:space="preserve">  (단위:원)</t>
  </si>
  <si>
    <t>사회보험부담비용</t>
  </si>
  <si>
    <t>전년도이월금
(후원금)</t>
    <phoneticPr fontId="11" type="noConversion"/>
  </si>
  <si>
    <t>입소자
부담금수입</t>
  </si>
  <si>
    <t>입소비용수입</t>
  </si>
  <si>
    <t>본인부담금수입</t>
  </si>
  <si>
    <t>식재료비수입</t>
  </si>
  <si>
    <t>경상보조금수입</t>
  </si>
  <si>
    <t>비지정후원금</t>
  </si>
  <si>
    <t>요양급여수입</t>
  </si>
  <si>
    <t>장기요양급여수입</t>
  </si>
  <si>
    <t>법인전입금</t>
  </si>
  <si>
    <t>전년도이월금
(후원금)</t>
    <phoneticPr fontId="11" type="noConversion"/>
  </si>
  <si>
    <t>잡수익</t>
  </si>
  <si>
    <t>03</t>
  </si>
  <si>
    <t>사업비</t>
  </si>
  <si>
    <t>생계비</t>
  </si>
  <si>
    <t>수용기관경비</t>
  </si>
  <si>
    <t>의료비</t>
  </si>
  <si>
    <t>장의비</t>
  </si>
  <si>
    <t>사회심리재활사업비</t>
    <phoneticPr fontId="11" type="noConversion"/>
  </si>
  <si>
    <r>
      <t>0</t>
    </r>
    <r>
      <rPr>
        <sz val="8"/>
        <color rgb="FF000000"/>
        <rFont val="굴림"/>
        <family val="3"/>
        <charset val="129"/>
      </rPr>
      <t>4</t>
    </r>
  </si>
  <si>
    <t>법인전출금</t>
  </si>
  <si>
    <t>과년도지출</t>
  </si>
  <si>
    <t>과년도지출전출금</t>
  </si>
  <si>
    <t>적립금</t>
  </si>
  <si>
    <t>운영충당적립금</t>
  </si>
  <si>
    <t>준비금</t>
  </si>
  <si>
    <t>환경개선준비금</t>
  </si>
  <si>
    <t>시설환경 개선준비금</t>
  </si>
  <si>
    <t>2019년 사회복지법인 느티나무 결산서</t>
    <phoneticPr fontId="11" type="noConversion"/>
  </si>
  <si>
    <t>2019년 사회복지법인 느티나무 결산서</t>
    <phoneticPr fontId="11" type="noConversion"/>
  </si>
  <si>
    <t>2019년 안심노인요양시설 결산서</t>
    <phoneticPr fontId="11" type="noConversion"/>
  </si>
  <si>
    <t>2019년 안심노인요양시설 결산서</t>
    <phoneticPr fontId="11" type="noConversion"/>
  </si>
  <si>
    <t>직원식재료수입</t>
    <phoneticPr fontId="11" type="noConversion"/>
  </si>
  <si>
    <t>공공요금및세금공과금</t>
    <phoneticPr fontId="11" type="noConversion"/>
  </si>
  <si>
    <t>전출금</t>
    <phoneticPr fontId="11" type="noConversion"/>
  </si>
  <si>
    <t>급여(직접)</t>
    <phoneticPr fontId="11" type="noConversion"/>
  </si>
  <si>
    <t>급여(간접)</t>
    <phoneticPr fontId="11" type="noConversion"/>
  </si>
  <si>
    <t>각종수당(직접)</t>
    <phoneticPr fontId="11" type="noConversion"/>
  </si>
  <si>
    <t>각종수당(간접)</t>
    <phoneticPr fontId="11" type="noConversion"/>
  </si>
  <si>
    <t>복지수당(직접)</t>
    <phoneticPr fontId="11" type="noConversion"/>
  </si>
  <si>
    <t>복지수당(간접)</t>
    <phoneticPr fontId="11" type="noConversion"/>
  </si>
  <si>
    <t>퇴직금및퇴직적립금(직접)</t>
    <phoneticPr fontId="11" type="noConversion"/>
  </si>
  <si>
    <t>퇴직금및퇴직적립금(간접)</t>
    <phoneticPr fontId="11" type="noConversion"/>
  </si>
  <si>
    <t>사회보험부담비용(직접)</t>
    <phoneticPr fontId="11" type="noConversion"/>
  </si>
  <si>
    <t>사회보험부담비용(간접)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</si>
</sst>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#,##0_ "/>
  </numFmts>
  <fonts count="20">
    <font>
      <sz val="11"/>
      <color rgb="FF000000"/>
      <name val="맑은 고딕"/>
    </font>
    <font>
      <sz val="12"/>
      <color rgb="FF000000"/>
      <name val="맑은 고딕"/>
      <family val="3"/>
      <charset val="129"/>
    </font>
    <font>
      <sz val="8"/>
      <color rgb="FF000000"/>
      <name val="굴림"/>
      <family val="3"/>
      <charset val="129"/>
    </font>
    <font>
      <sz val="12"/>
      <color rgb="FF000000"/>
      <name val="Arial Narrow"/>
      <family val="2"/>
    </font>
    <font>
      <sz val="12"/>
      <color rgb="FF000000"/>
      <name val="굴림"/>
      <family val="3"/>
      <charset val="129"/>
    </font>
    <font>
      <sz val="14"/>
      <color rgb="FF0066CC"/>
      <name val="Arial Narrow"/>
      <family val="2"/>
    </font>
    <font>
      <sz val="10"/>
      <color rgb="FF000000"/>
      <name val="굴림"/>
      <family val="3"/>
      <charset val="129"/>
    </font>
    <font>
      <sz val="12"/>
      <color rgb="FFFFFFFF"/>
      <name val="Arial Narrow"/>
      <family val="2"/>
    </font>
    <font>
      <sz val="10"/>
      <color rgb="FFFFFFFF"/>
      <name val="굴림"/>
      <family val="3"/>
      <charset val="129"/>
    </font>
    <font>
      <sz val="18"/>
      <color rgb="FF000000"/>
      <name val="휴먼엑스포"/>
      <family val="1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2"/>
      <color rgb="FF000000"/>
      <name val="바탕"/>
      <family val="1"/>
      <charset val="129"/>
    </font>
    <font>
      <sz val="8"/>
      <color rgb="FFFFFFFF"/>
      <name val="Arial Narrow"/>
      <family val="2"/>
    </font>
    <font>
      <sz val="8"/>
      <color rgb="FFFFFFFF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8"/>
      <color rgb="FF000000"/>
      <name val="바탕"/>
      <family val="1"/>
      <charset val="129"/>
    </font>
    <font>
      <sz val="8"/>
      <color rgb="FF000000"/>
      <name val="Arial Narrow"/>
      <family val="2"/>
    </font>
    <font>
      <sz val="8"/>
      <color rgb="FF0066CC"/>
      <name val="Arial Narrow"/>
      <family val="2"/>
    </font>
    <font>
      <sz val="9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36">
    <xf numFmtId="0" fontId="0" fillId="0" borderId="0" xfId="0" applyNumberFormat="1">
      <alignment vertical="center"/>
    </xf>
    <xf numFmtId="0" fontId="1" fillId="0" borderId="0" xfId="1" applyNumberFormat="1" applyFont="1">
      <alignment vertical="center"/>
    </xf>
    <xf numFmtId="0" fontId="2" fillId="0" borderId="0" xfId="1" applyNumberFormat="1" applyFont="1" applyBorder="1" applyAlignment="1">
      <alignment vertical="center"/>
    </xf>
    <xf numFmtId="0" fontId="1" fillId="0" borderId="0" xfId="1" applyNumberFormat="1" applyFont="1" applyBorder="1">
      <alignment vertical="center"/>
    </xf>
    <xf numFmtId="0" fontId="2" fillId="0" borderId="1" xfId="1" applyNumberFormat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right" vertical="center" wrapText="1"/>
    </xf>
    <xf numFmtId="0" fontId="3" fillId="0" borderId="2" xfId="1" applyNumberFormat="1" applyFont="1" applyBorder="1" applyAlignment="1">
      <alignment vertical="center" wrapText="1"/>
    </xf>
    <xf numFmtId="176" fontId="3" fillId="2" borderId="3" xfId="1" applyNumberFormat="1" applyFont="1" applyFill="1" applyBorder="1" applyAlignment="1">
      <alignment horizontal="right" vertical="center" wrapText="1"/>
    </xf>
    <xf numFmtId="0" fontId="3" fillId="2" borderId="4" xfId="1" applyNumberFormat="1" applyFont="1" applyFill="1" applyBorder="1" applyAlignment="1">
      <alignment vertical="center" wrapText="1"/>
    </xf>
    <xf numFmtId="0" fontId="2" fillId="0" borderId="3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right" vertical="center" wrapText="1"/>
    </xf>
    <xf numFmtId="177" fontId="3" fillId="0" borderId="3" xfId="1" applyNumberFormat="1" applyFont="1" applyBorder="1" applyAlignment="1">
      <alignment horizontal="right" vertical="center" wrapText="1"/>
    </xf>
    <xf numFmtId="0" fontId="3" fillId="0" borderId="4" xfId="1" applyNumberFormat="1" applyFont="1" applyBorder="1" applyAlignment="1">
      <alignment vertical="center" wrapText="1"/>
    </xf>
    <xf numFmtId="177" fontId="3" fillId="2" borderId="3" xfId="1" applyNumberFormat="1" applyFont="1" applyFill="1" applyBorder="1" applyAlignment="1">
      <alignment horizontal="right" vertical="center" wrapText="1"/>
    </xf>
    <xf numFmtId="176" fontId="3" fillId="3" borderId="5" xfId="1" applyNumberFormat="1" applyFont="1" applyFill="1" applyBorder="1" applyAlignment="1">
      <alignment horizontal="right" vertical="center" wrapText="1"/>
    </xf>
    <xf numFmtId="177" fontId="3" fillId="3" borderId="5" xfId="1" applyNumberFormat="1" applyFont="1" applyFill="1" applyBorder="1" applyAlignment="1">
      <alignment horizontal="right" vertical="center" wrapText="1"/>
    </xf>
    <xf numFmtId="0" fontId="3" fillId="3" borderId="6" xfId="1" applyNumberFormat="1" applyFont="1" applyFill="1" applyBorder="1" applyAlignment="1">
      <alignment vertical="center" wrapText="1"/>
    </xf>
    <xf numFmtId="0" fontId="2" fillId="0" borderId="0" xfId="1" applyNumberFormat="1" applyFont="1">
      <alignment vertical="center"/>
    </xf>
    <xf numFmtId="0" fontId="2" fillId="0" borderId="0" xfId="1" applyNumberFormat="1" applyFont="1" applyAlignment="1">
      <alignment horizontal="center" vertical="center"/>
    </xf>
    <xf numFmtId="41" fontId="2" fillId="0" borderId="0" xfId="2" applyNumberFormat="1" applyFont="1">
      <alignment vertical="center"/>
    </xf>
    <xf numFmtId="41" fontId="1" fillId="0" borderId="0" xfId="2" applyNumberFormat="1" applyFont="1">
      <alignment vertical="center"/>
    </xf>
    <xf numFmtId="0" fontId="4" fillId="0" borderId="0" xfId="1" applyNumberFormat="1" applyFont="1" applyBorder="1" applyAlignment="1">
      <alignment vertical="center"/>
    </xf>
    <xf numFmtId="0" fontId="3" fillId="0" borderId="0" xfId="5" applyNumberFormat="1" applyFont="1" applyBorder="1">
      <alignment vertical="center"/>
    </xf>
    <xf numFmtId="41" fontId="5" fillId="0" borderId="0" xfId="2" applyNumberFormat="1" applyFont="1" applyBorder="1">
      <alignment vertical="center"/>
    </xf>
    <xf numFmtId="0" fontId="10" fillId="0" borderId="0" xfId="5" applyNumberFormat="1">
      <alignment vertical="center"/>
    </xf>
    <xf numFmtId="0" fontId="3" fillId="4" borderId="0" xfId="5" applyNumberFormat="1" applyFont="1" applyFill="1" applyBorder="1">
      <alignment vertical="center"/>
    </xf>
    <xf numFmtId="41" fontId="5" fillId="4" borderId="0" xfId="2" applyNumberFormat="1" applyFont="1" applyFill="1" applyBorder="1">
      <alignment vertical="center"/>
    </xf>
    <xf numFmtId="0" fontId="10" fillId="4" borderId="0" xfId="5" applyNumberFormat="1" applyFill="1">
      <alignment vertical="center"/>
    </xf>
    <xf numFmtId="0" fontId="6" fillId="4" borderId="7" xfId="1" applyNumberFormat="1" applyFont="1" applyFill="1" applyBorder="1" applyAlignment="1">
      <alignment horizontal="center" vertical="center" wrapText="1"/>
    </xf>
    <xf numFmtId="0" fontId="2" fillId="4" borderId="7" xfId="1" applyNumberFormat="1" applyFont="1" applyFill="1" applyBorder="1" applyAlignment="1">
      <alignment horizontal="center" vertical="center" wrapText="1"/>
    </xf>
    <xf numFmtId="176" fontId="3" fillId="0" borderId="7" xfId="1" applyNumberFormat="1" applyFont="1" applyBorder="1" applyAlignment="1">
      <alignment horizontal="right" vertical="center" wrapText="1"/>
    </xf>
    <xf numFmtId="41" fontId="7" fillId="4" borderId="7" xfId="2" applyNumberFormat="1" applyFont="1" applyFill="1" applyBorder="1" applyAlignment="1">
      <alignment horizontal="right" vertical="center" wrapText="1"/>
    </xf>
    <xf numFmtId="177" fontId="3" fillId="0" borderId="7" xfId="1" applyNumberFormat="1" applyFont="1" applyBorder="1" applyAlignment="1">
      <alignment horizontal="right" vertical="center" wrapText="1"/>
    </xf>
    <xf numFmtId="0" fontId="8" fillId="4" borderId="8" xfId="1" applyNumberFormat="1" applyFont="1" applyFill="1" applyBorder="1" applyAlignment="1">
      <alignment vertical="center" wrapText="1"/>
    </xf>
    <xf numFmtId="41" fontId="3" fillId="4" borderId="7" xfId="3" applyNumberFormat="1" applyFont="1" applyFill="1" applyBorder="1" applyAlignment="1">
      <alignment horizontal="right" vertical="center" wrapText="1"/>
    </xf>
    <xf numFmtId="41" fontId="3" fillId="4" borderId="7" xfId="2" applyNumberFormat="1" applyFont="1" applyFill="1" applyBorder="1" applyAlignment="1">
      <alignment horizontal="right" vertical="center" wrapText="1"/>
    </xf>
    <xf numFmtId="0" fontId="6" fillId="4" borderId="8" xfId="1" applyNumberFormat="1" applyFont="1" applyFill="1" applyBorder="1" applyAlignment="1">
      <alignment vertical="center" wrapText="1"/>
    </xf>
    <xf numFmtId="41" fontId="3" fillId="2" borderId="9" xfId="3" applyNumberFormat="1" applyFont="1" applyFill="1" applyBorder="1" applyAlignment="1">
      <alignment horizontal="right" vertical="center" wrapText="1"/>
    </xf>
    <xf numFmtId="177" fontId="3" fillId="2" borderId="9" xfId="1" applyNumberFormat="1" applyFont="1" applyFill="1" applyBorder="1" applyAlignment="1">
      <alignment horizontal="right" vertical="center" wrapText="1"/>
    </xf>
    <xf numFmtId="0" fontId="6" fillId="2" borderId="10" xfId="1" applyNumberFormat="1" applyFont="1" applyFill="1" applyBorder="1" applyAlignment="1">
      <alignment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176" fontId="3" fillId="0" borderId="11" xfId="1" applyNumberFormat="1" applyFont="1" applyBorder="1" applyAlignment="1">
      <alignment horizontal="right" vertical="center" wrapText="1"/>
    </xf>
    <xf numFmtId="177" fontId="3" fillId="0" borderId="11" xfId="1" applyNumberFormat="1" applyFont="1" applyBorder="1" applyAlignment="1">
      <alignment horizontal="right" vertical="center" wrapText="1"/>
    </xf>
    <xf numFmtId="0" fontId="6" fillId="0" borderId="12" xfId="1" applyNumberFormat="1" applyFont="1" applyBorder="1" applyAlignment="1">
      <alignment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vertical="center" wrapText="1"/>
    </xf>
    <xf numFmtId="0" fontId="2" fillId="0" borderId="13" xfId="1" quotePrefix="1" applyNumberFormat="1" applyFont="1" applyBorder="1" applyAlignment="1">
      <alignment horizontal="center" vertical="center" wrapText="1"/>
    </xf>
    <xf numFmtId="176" fontId="3" fillId="2" borderId="7" xfId="1" applyNumberFormat="1" applyFont="1" applyFill="1" applyBorder="1" applyAlignment="1">
      <alignment horizontal="right" vertical="center" wrapText="1"/>
    </xf>
    <xf numFmtId="177" fontId="3" fillId="2" borderId="7" xfId="1" applyNumberFormat="1" applyFont="1" applyFill="1" applyBorder="1" applyAlignment="1">
      <alignment horizontal="right" vertical="center" wrapText="1"/>
    </xf>
    <xf numFmtId="0" fontId="6" fillId="2" borderId="8" xfId="1" applyNumberFormat="1" applyFont="1" applyFill="1" applyBorder="1" applyAlignment="1">
      <alignment vertical="center" wrapText="1"/>
    </xf>
    <xf numFmtId="41" fontId="3" fillId="0" borderId="7" xfId="2" applyNumberFormat="1" applyFont="1" applyBorder="1" applyAlignment="1">
      <alignment horizontal="right" vertical="center" wrapText="1"/>
    </xf>
    <xf numFmtId="41" fontId="3" fillId="2" borderId="7" xfId="3" applyNumberFormat="1" applyFont="1" applyFill="1" applyBorder="1" applyAlignment="1">
      <alignment horizontal="right" vertical="center" wrapText="1"/>
    </xf>
    <xf numFmtId="41" fontId="3" fillId="0" borderId="7" xfId="3" applyNumberFormat="1" applyFont="1" applyBorder="1" applyAlignment="1">
      <alignment horizontal="right" vertical="center" wrapText="1"/>
    </xf>
    <xf numFmtId="0" fontId="3" fillId="2" borderId="8" xfId="1" applyNumberFormat="1" applyFont="1" applyFill="1" applyBorder="1" applyAlignment="1">
      <alignment vertical="center" wrapText="1"/>
    </xf>
    <xf numFmtId="0" fontId="3" fillId="0" borderId="8" xfId="1" applyNumberFormat="1" applyFont="1" applyBorder="1" applyAlignment="1">
      <alignment vertical="center" wrapText="1"/>
    </xf>
    <xf numFmtId="41" fontId="3" fillId="3" borderId="9" xfId="3" applyNumberFormat="1" applyFont="1" applyFill="1" applyBorder="1" applyAlignment="1">
      <alignment horizontal="right" vertical="center" wrapText="1"/>
    </xf>
    <xf numFmtId="41" fontId="3" fillId="3" borderId="9" xfId="2" applyNumberFormat="1" applyFont="1" applyFill="1" applyBorder="1" applyAlignment="1">
      <alignment horizontal="right" vertical="center" wrapText="1"/>
    </xf>
    <xf numFmtId="177" fontId="3" fillId="3" borderId="9" xfId="1" applyNumberFormat="1" applyFont="1" applyFill="1" applyBorder="1" applyAlignment="1">
      <alignment horizontal="right" vertical="center" wrapText="1"/>
    </xf>
    <xf numFmtId="0" fontId="4" fillId="0" borderId="0" xfId="5" applyNumberFormat="1" applyFont="1" applyAlignment="1">
      <alignment horizontal="center" vertical="center"/>
    </xf>
    <xf numFmtId="41" fontId="4" fillId="0" borderId="0" xfId="2" applyNumberFormat="1" applyFont="1">
      <alignment vertical="center"/>
    </xf>
    <xf numFmtId="41" fontId="0" fillId="0" borderId="0" xfId="2" applyNumberFormat="1" applyFont="1">
      <alignment vertical="center"/>
    </xf>
    <xf numFmtId="41" fontId="0" fillId="4" borderId="0" xfId="2" applyNumberFormat="1" applyFont="1" applyFill="1">
      <alignment vertical="center"/>
    </xf>
    <xf numFmtId="41" fontId="3" fillId="3" borderId="10" xfId="1" applyNumberFormat="1" applyFont="1" applyFill="1" applyBorder="1" applyAlignment="1">
      <alignment vertical="center" wrapText="1"/>
    </xf>
    <xf numFmtId="0" fontId="2" fillId="0" borderId="3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right" vertical="center" wrapText="1"/>
    </xf>
    <xf numFmtId="177" fontId="3" fillId="0" borderId="1" xfId="1" applyNumberFormat="1" applyFont="1" applyBorder="1" applyAlignment="1">
      <alignment horizontal="right" vertical="center" wrapText="1"/>
    </xf>
    <xf numFmtId="0" fontId="12" fillId="0" borderId="2" xfId="1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12" fillId="0" borderId="4" xfId="1" applyNumberFormat="1" applyFont="1" applyBorder="1" applyAlignment="1">
      <alignment vertical="center" wrapText="1"/>
    </xf>
    <xf numFmtId="3" fontId="3" fillId="2" borderId="3" xfId="1" applyNumberFormat="1" applyFont="1" applyFill="1" applyBorder="1" applyAlignment="1">
      <alignment horizontal="right" vertical="center" wrapText="1"/>
    </xf>
    <xf numFmtId="177" fontId="3" fillId="2" borderId="1" xfId="1" applyNumberFormat="1" applyFont="1" applyFill="1" applyBorder="1" applyAlignment="1">
      <alignment horizontal="right" vertical="center" wrapText="1"/>
    </xf>
    <xf numFmtId="0" fontId="12" fillId="2" borderId="4" xfId="1" applyNumberFormat="1" applyFont="1" applyFill="1" applyBorder="1" applyAlignment="1">
      <alignment vertical="center" wrapText="1"/>
    </xf>
    <xf numFmtId="3" fontId="3" fillId="2" borderId="31" xfId="1" applyNumberFormat="1" applyFont="1" applyFill="1" applyBorder="1" applyAlignment="1">
      <alignment horizontal="right" vertical="center" wrapText="1"/>
    </xf>
    <xf numFmtId="177" fontId="3" fillId="2" borderId="26" xfId="1" applyNumberFormat="1" applyFont="1" applyFill="1" applyBorder="1" applyAlignment="1">
      <alignment horizontal="right" vertical="center" wrapText="1"/>
    </xf>
    <xf numFmtId="0" fontId="12" fillId="2" borderId="44" xfId="1" applyNumberFormat="1" applyFont="1" applyFill="1" applyBorder="1" applyAlignment="1">
      <alignment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right" vertical="center" wrapText="1"/>
    </xf>
    <xf numFmtId="177" fontId="3" fillId="0" borderId="7" xfId="1" applyNumberFormat="1" applyFont="1" applyFill="1" applyBorder="1" applyAlignment="1">
      <alignment horizontal="right" vertical="center" wrapText="1"/>
    </xf>
    <xf numFmtId="0" fontId="12" fillId="0" borderId="7" xfId="1" applyNumberFormat="1" applyFont="1" applyFill="1" applyBorder="1" applyAlignment="1">
      <alignment vertical="center" wrapText="1"/>
    </xf>
    <xf numFmtId="3" fontId="3" fillId="2" borderId="7" xfId="1" applyNumberFormat="1" applyFont="1" applyFill="1" applyBorder="1" applyAlignment="1">
      <alignment horizontal="right" vertical="center" wrapText="1"/>
    </xf>
    <xf numFmtId="0" fontId="12" fillId="2" borderId="7" xfId="1" applyNumberFormat="1" applyFont="1" applyFill="1" applyBorder="1" applyAlignment="1">
      <alignment vertical="center" wrapText="1"/>
    </xf>
    <xf numFmtId="0" fontId="2" fillId="0" borderId="46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/>
    </xf>
    <xf numFmtId="0" fontId="2" fillId="0" borderId="29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/>
    </xf>
    <xf numFmtId="41" fontId="3" fillId="2" borderId="3" xfId="3" applyNumberFormat="1" applyFont="1" applyFill="1" applyBorder="1" applyAlignment="1">
      <alignment horizontal="right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vertical="center" wrapText="1"/>
    </xf>
    <xf numFmtId="3" fontId="3" fillId="4" borderId="3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right" vertical="center" wrapText="1"/>
    </xf>
    <xf numFmtId="0" fontId="12" fillId="3" borderId="6" xfId="1" applyNumberFormat="1" applyFont="1" applyFill="1" applyBorder="1" applyAlignment="1">
      <alignment vertical="center" wrapText="1"/>
    </xf>
    <xf numFmtId="41" fontId="2" fillId="0" borderId="0" xfId="3" applyNumberFormat="1" applyFont="1">
      <alignment vertical="center"/>
    </xf>
    <xf numFmtId="41" fontId="1" fillId="0" borderId="0" xfId="3" applyNumberFormat="1" applyFont="1">
      <alignment vertical="center"/>
    </xf>
    <xf numFmtId="177" fontId="1" fillId="0" borderId="0" xfId="1" applyNumberFormat="1" applyFont="1">
      <alignment vertical="center"/>
    </xf>
    <xf numFmtId="0" fontId="13" fillId="0" borderId="0" xfId="1" applyNumberFormat="1" applyFont="1" applyBorder="1">
      <alignment vertical="center"/>
    </xf>
    <xf numFmtId="41" fontId="13" fillId="0" borderId="0" xfId="2" applyNumberFormat="1" applyFont="1" applyBorder="1">
      <alignment vertical="center"/>
    </xf>
    <xf numFmtId="0" fontId="14" fillId="0" borderId="0" xfId="1" applyNumberFormat="1" applyFont="1">
      <alignment vertical="center"/>
    </xf>
    <xf numFmtId="0" fontId="15" fillId="0" borderId="0" xfId="1" applyNumberFormat="1" applyFont="1">
      <alignment vertical="center"/>
    </xf>
    <xf numFmtId="0" fontId="16" fillId="0" borderId="2" xfId="1" applyNumberFormat="1" applyFont="1" applyBorder="1" applyAlignment="1">
      <alignment vertical="center" wrapText="1"/>
    </xf>
    <xf numFmtId="0" fontId="17" fillId="0" borderId="0" xfId="1" applyNumberFormat="1" applyFont="1" applyBorder="1">
      <alignment vertical="center"/>
    </xf>
    <xf numFmtId="41" fontId="18" fillId="0" borderId="0" xfId="2" applyNumberFormat="1" applyFont="1" applyBorder="1">
      <alignment vertical="center"/>
    </xf>
    <xf numFmtId="176" fontId="3" fillId="4" borderId="3" xfId="1" applyNumberFormat="1" applyFont="1" applyFill="1" applyBorder="1" applyAlignment="1">
      <alignment horizontal="right" vertical="center" wrapText="1"/>
    </xf>
    <xf numFmtId="0" fontId="16" fillId="0" borderId="4" xfId="1" applyNumberFormat="1" applyFont="1" applyBorder="1" applyAlignment="1">
      <alignment vertical="center" wrapText="1"/>
    </xf>
    <xf numFmtId="0" fontId="15" fillId="0" borderId="0" xfId="1" applyNumberFormat="1" applyFont="1" applyAlignment="1">
      <alignment horizontal="center" vertical="center"/>
    </xf>
    <xf numFmtId="0" fontId="17" fillId="0" borderId="0" xfId="1" applyNumberFormat="1" applyFont="1" applyBorder="1" applyAlignment="1">
      <alignment horizontal="center" vertical="center"/>
    </xf>
    <xf numFmtId="41" fontId="18" fillId="0" borderId="0" xfId="2" applyNumberFormat="1" applyFont="1" applyBorder="1" applyAlignment="1">
      <alignment horizontal="center" vertical="center"/>
    </xf>
    <xf numFmtId="0" fontId="16" fillId="2" borderId="4" xfId="1" applyNumberFormat="1" applyFont="1" applyFill="1" applyBorder="1" applyAlignment="1">
      <alignment vertical="center" wrapText="1"/>
    </xf>
    <xf numFmtId="0" fontId="2" fillId="0" borderId="49" xfId="1" applyNumberFormat="1" applyFont="1" applyBorder="1" applyAlignment="1">
      <alignment horizontal="center" vertical="center" wrapText="1"/>
    </xf>
    <xf numFmtId="176" fontId="3" fillId="0" borderId="31" xfId="1" applyNumberFormat="1" applyFont="1" applyBorder="1" applyAlignment="1">
      <alignment horizontal="right" vertical="center" wrapText="1"/>
    </xf>
    <xf numFmtId="176" fontId="3" fillId="0" borderId="49" xfId="1" applyNumberFormat="1" applyFont="1" applyBorder="1" applyAlignment="1">
      <alignment horizontal="right" vertical="center" wrapText="1"/>
    </xf>
    <xf numFmtId="0" fontId="16" fillId="0" borderId="50" xfId="1" applyNumberFormat="1" applyFont="1" applyBorder="1" applyAlignment="1">
      <alignment vertical="center" wrapText="1"/>
    </xf>
    <xf numFmtId="176" fontId="3" fillId="0" borderId="51" xfId="1" applyNumberFormat="1" applyFont="1" applyBorder="1" applyAlignment="1">
      <alignment horizontal="right" vertical="center" wrapText="1"/>
    </xf>
    <xf numFmtId="176" fontId="3" fillId="0" borderId="26" xfId="1" applyNumberFormat="1" applyFont="1" applyBorder="1" applyAlignment="1">
      <alignment horizontal="right" vertical="center" wrapText="1"/>
    </xf>
    <xf numFmtId="176" fontId="3" fillId="2" borderId="5" xfId="1" applyNumberFormat="1" applyFont="1" applyFill="1" applyBorder="1" applyAlignment="1">
      <alignment horizontal="right" vertical="center" wrapText="1"/>
    </xf>
    <xf numFmtId="177" fontId="3" fillId="2" borderId="53" xfId="1" applyNumberFormat="1" applyFont="1" applyFill="1" applyBorder="1" applyAlignment="1">
      <alignment horizontal="right" vertical="center" wrapText="1"/>
    </xf>
    <xf numFmtId="0" fontId="16" fillId="2" borderId="6" xfId="1" applyNumberFormat="1" applyFont="1" applyFill="1" applyBorder="1" applyAlignment="1">
      <alignment vertical="center" wrapText="1"/>
    </xf>
    <xf numFmtId="0" fontId="2" fillId="0" borderId="56" xfId="1" applyNumberFormat="1" applyFont="1" applyBorder="1" applyAlignment="1">
      <alignment horizontal="center" vertical="center" wrapText="1"/>
    </xf>
    <xf numFmtId="176" fontId="3" fillId="0" borderId="56" xfId="1" applyNumberFormat="1" applyFont="1" applyBorder="1" applyAlignment="1">
      <alignment horizontal="right" vertical="center" wrapText="1"/>
    </xf>
    <xf numFmtId="177" fontId="3" fillId="0" borderId="56" xfId="1" applyNumberFormat="1" applyFont="1" applyBorder="1" applyAlignment="1">
      <alignment horizontal="right" vertical="center" wrapText="1"/>
    </xf>
    <xf numFmtId="0" fontId="16" fillId="0" borderId="57" xfId="1" applyNumberFormat="1" applyFont="1" applyBorder="1" applyAlignment="1">
      <alignment vertical="center" wrapText="1"/>
    </xf>
    <xf numFmtId="0" fontId="2" fillId="0" borderId="58" xfId="1" applyNumberFormat="1" applyFont="1" applyBorder="1" applyAlignment="1">
      <alignment horizontal="center" vertical="center" wrapText="1"/>
    </xf>
    <xf numFmtId="176" fontId="3" fillId="0" borderId="7" xfId="1" applyNumberFormat="1" applyFont="1" applyBorder="1" applyAlignment="1">
      <alignment vertical="center" wrapText="1"/>
    </xf>
    <xf numFmtId="176" fontId="3" fillId="0" borderId="8" xfId="1" applyNumberFormat="1" applyFont="1" applyBorder="1" applyAlignment="1">
      <alignment vertical="center" wrapText="1"/>
    </xf>
    <xf numFmtId="176" fontId="3" fillId="2" borderId="7" xfId="1" applyNumberFormat="1" applyFont="1" applyFill="1" applyBorder="1" applyAlignment="1">
      <alignment vertical="center" wrapText="1"/>
    </xf>
    <xf numFmtId="176" fontId="2" fillId="2" borderId="8" xfId="1" applyNumberFormat="1" applyFont="1" applyFill="1" applyBorder="1" applyAlignment="1">
      <alignment vertical="center" wrapText="1"/>
    </xf>
    <xf numFmtId="0" fontId="2" fillId="0" borderId="63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center" vertical="center" wrapText="1"/>
    </xf>
    <xf numFmtId="3" fontId="19" fillId="0" borderId="4" xfId="1" applyNumberFormat="1" applyFont="1" applyBorder="1" applyAlignment="1">
      <alignment horizontal="right" vertical="center" wrapText="1"/>
    </xf>
    <xf numFmtId="3" fontId="19" fillId="2" borderId="4" xfId="1" applyNumberFormat="1" applyFont="1" applyFill="1" applyBorder="1" applyAlignment="1">
      <alignment horizontal="right" vertical="center" wrapText="1"/>
    </xf>
    <xf numFmtId="3" fontId="16" fillId="3" borderId="6" xfId="1" applyNumberFormat="1" applyFont="1" applyFill="1" applyBorder="1" applyAlignment="1">
      <alignment vertical="center" wrapText="1"/>
    </xf>
    <xf numFmtId="0" fontId="4" fillId="0" borderId="0" xfId="1" applyNumberFormat="1" applyFont="1" applyAlignment="1">
      <alignment horizontal="center" vertical="center"/>
    </xf>
    <xf numFmtId="0" fontId="3" fillId="0" borderId="0" xfId="1" applyNumberFormat="1" applyFont="1" applyBorder="1">
      <alignment vertical="center"/>
    </xf>
    <xf numFmtId="0" fontId="10" fillId="0" borderId="0" xfId="1" applyNumberFormat="1">
      <alignment vertical="center"/>
    </xf>
    <xf numFmtId="0" fontId="2" fillId="2" borderId="27" xfId="1" applyNumberFormat="1" applyFont="1" applyFill="1" applyBorder="1" applyAlignment="1">
      <alignment horizontal="center" vertical="center" wrapText="1"/>
    </xf>
    <xf numFmtId="0" fontId="2" fillId="2" borderId="28" xfId="1" applyNumberFormat="1" applyFont="1" applyFill="1" applyBorder="1" applyAlignment="1">
      <alignment horizontal="center" vertical="center" wrapText="1"/>
    </xf>
    <xf numFmtId="0" fontId="2" fillId="2" borderId="29" xfId="1" applyNumberFormat="1" applyFont="1" applyFill="1" applyBorder="1" applyAlignment="1">
      <alignment horizontal="center" vertical="center" wrapText="1"/>
    </xf>
    <xf numFmtId="0" fontId="2" fillId="3" borderId="32" xfId="1" applyNumberFormat="1" applyFont="1" applyFill="1" applyBorder="1" applyAlignment="1">
      <alignment horizontal="center" vertical="center" wrapText="1"/>
    </xf>
    <xf numFmtId="0" fontId="2" fillId="3" borderId="33" xfId="1" applyNumberFormat="1" applyFont="1" applyFill="1" applyBorder="1" applyAlignment="1">
      <alignment horizontal="center" vertical="center" wrapText="1"/>
    </xf>
    <xf numFmtId="0" fontId="2" fillId="3" borderId="34" xfId="1" applyNumberFormat="1" applyFont="1" applyFill="1" applyBorder="1" applyAlignment="1">
      <alignment horizontal="center" vertical="center" wrapText="1"/>
    </xf>
    <xf numFmtId="0" fontId="2" fillId="0" borderId="30" xfId="1" quotePrefix="1" applyNumberFormat="1" applyFont="1" applyBorder="1" applyAlignment="1">
      <alignment horizontal="center" vertical="center" wrapText="1"/>
    </xf>
    <xf numFmtId="0" fontId="2" fillId="0" borderId="24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 wrapText="1"/>
    </xf>
    <xf numFmtId="0" fontId="2" fillId="0" borderId="31" xfId="1" applyNumberFormat="1" applyFont="1" applyBorder="1" applyAlignment="1">
      <alignment horizontal="center" vertical="center" wrapText="1"/>
    </xf>
    <xf numFmtId="0" fontId="2" fillId="0" borderId="26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24" xfId="1" quotePrefix="1" applyNumberFormat="1" applyFont="1" applyBorder="1" applyAlignment="1">
      <alignment horizontal="center" vertical="center" wrapText="1"/>
    </xf>
    <xf numFmtId="0" fontId="9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0" xfId="1" applyNumberFormat="1" applyFont="1" applyBorder="1" applyAlignment="1">
      <alignment horizontal="right" vertical="center"/>
    </xf>
    <xf numFmtId="0" fontId="6" fillId="5" borderId="14" xfId="1" applyNumberFormat="1" applyFont="1" applyFill="1" applyBorder="1" applyAlignment="1">
      <alignment horizontal="center" vertical="center" wrapText="1"/>
    </xf>
    <xf numFmtId="0" fontId="6" fillId="5" borderId="15" xfId="1" applyNumberFormat="1" applyFont="1" applyFill="1" applyBorder="1" applyAlignment="1">
      <alignment horizontal="center" vertical="center" wrapText="1"/>
    </xf>
    <xf numFmtId="0" fontId="6" fillId="5" borderId="16" xfId="1" applyNumberFormat="1" applyFont="1" applyFill="1" applyBorder="1" applyAlignment="1">
      <alignment horizontal="center" vertical="center" wrapText="1"/>
    </xf>
    <xf numFmtId="0" fontId="6" fillId="5" borderId="17" xfId="1" applyNumberFormat="1" applyFont="1" applyFill="1" applyBorder="1" applyAlignment="1">
      <alignment horizontal="center" vertical="center" wrapText="1"/>
    </xf>
    <xf numFmtId="0" fontId="6" fillId="5" borderId="18" xfId="1" applyNumberFormat="1" applyFont="1" applyFill="1" applyBorder="1" applyAlignment="1">
      <alignment horizontal="center" vertical="center" wrapText="1"/>
    </xf>
    <xf numFmtId="0" fontId="6" fillId="0" borderId="18" xfId="1" applyNumberFormat="1" applyFont="1" applyBorder="1" applyAlignment="1">
      <alignment horizontal="center" vertical="center" wrapText="1"/>
    </xf>
    <xf numFmtId="0" fontId="6" fillId="5" borderId="19" xfId="1" applyNumberFormat="1" applyFont="1" applyFill="1" applyBorder="1" applyAlignment="1">
      <alignment horizontal="center" vertical="center" wrapText="1"/>
    </xf>
    <xf numFmtId="0" fontId="6" fillId="0" borderId="20" xfId="1" applyNumberFormat="1" applyFont="1" applyBorder="1" applyAlignment="1">
      <alignment horizontal="center" vertical="center" wrapText="1"/>
    </xf>
    <xf numFmtId="0" fontId="6" fillId="5" borderId="21" xfId="1" applyNumberFormat="1" applyFont="1" applyFill="1" applyBorder="1" applyAlignment="1">
      <alignment horizontal="center" vertical="center" wrapText="1"/>
    </xf>
    <xf numFmtId="0" fontId="6" fillId="5" borderId="22" xfId="1" applyNumberFormat="1" applyFont="1" applyFill="1" applyBorder="1" applyAlignment="1">
      <alignment horizontal="center" vertical="center" wrapText="1"/>
    </xf>
    <xf numFmtId="0" fontId="6" fillId="5" borderId="23" xfId="1" applyNumberFormat="1" applyFont="1" applyFill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3" borderId="38" xfId="1" applyNumberFormat="1" applyFont="1" applyFill="1" applyBorder="1" applyAlignment="1">
      <alignment horizontal="center" vertical="center" wrapText="1"/>
    </xf>
    <xf numFmtId="0" fontId="2" fillId="3" borderId="9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3" xfId="1" quotePrefix="1" applyNumberFormat="1" applyFont="1" applyBorder="1" applyAlignment="1">
      <alignment horizontal="center" vertical="center" wrapText="1"/>
    </xf>
    <xf numFmtId="0" fontId="2" fillId="0" borderId="39" xfId="1" quotePrefix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6" fillId="4" borderId="13" xfId="1" quotePrefix="1" applyNumberFormat="1" applyFont="1" applyFill="1" applyBorder="1" applyAlignment="1">
      <alignment horizontal="center" vertical="center" wrapText="1"/>
    </xf>
    <xf numFmtId="0" fontId="2" fillId="4" borderId="13" xfId="1" applyNumberFormat="1" applyFont="1" applyFill="1" applyBorder="1" applyAlignment="1">
      <alignment horizontal="center" vertical="center" wrapText="1"/>
    </xf>
    <xf numFmtId="0" fontId="2" fillId="4" borderId="38" xfId="1" applyNumberFormat="1" applyFont="1" applyFill="1" applyBorder="1" applyAlignment="1">
      <alignment horizontal="center" vertical="center" wrapText="1"/>
    </xf>
    <xf numFmtId="0" fontId="6" fillId="4" borderId="7" xfId="1" applyNumberFormat="1" applyFont="1" applyFill="1" applyBorder="1" applyAlignment="1">
      <alignment horizontal="center" vertical="center" wrapText="1"/>
    </xf>
    <xf numFmtId="0" fontId="2" fillId="4" borderId="7" xfId="1" applyNumberFormat="1" applyFont="1" applyFill="1" applyBorder="1" applyAlignment="1">
      <alignment horizontal="center" vertical="center" wrapText="1"/>
    </xf>
    <xf numFmtId="0" fontId="2" fillId="4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6" fillId="3" borderId="35" xfId="1" applyNumberFormat="1" applyFont="1" applyFill="1" applyBorder="1" applyAlignment="1">
      <alignment horizontal="center" vertical="center" wrapText="1"/>
    </xf>
    <xf numFmtId="0" fontId="6" fillId="3" borderId="36" xfId="1" applyNumberFormat="1" applyFont="1" applyFill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 wrapText="1"/>
    </xf>
    <xf numFmtId="41" fontId="6" fillId="3" borderId="36" xfId="2" applyNumberFormat="1" applyFont="1" applyFill="1" applyBorder="1" applyAlignment="1">
      <alignment horizontal="center" vertical="center" wrapText="1"/>
    </xf>
    <xf numFmtId="41" fontId="6" fillId="3" borderId="7" xfId="2" applyNumberFormat="1" applyFont="1" applyFill="1" applyBorder="1" applyAlignment="1">
      <alignment horizontal="center" vertical="center" wrapText="1"/>
    </xf>
    <xf numFmtId="0" fontId="6" fillId="3" borderId="37" xfId="1" applyNumberFormat="1" applyFont="1" applyFill="1" applyBorder="1" applyAlignment="1">
      <alignment horizontal="center" vertical="center" wrapText="1"/>
    </xf>
    <xf numFmtId="0" fontId="6" fillId="3" borderId="8" xfId="1" applyNumberFormat="1" applyFont="1" applyFill="1" applyBorder="1" applyAlignment="1">
      <alignment horizontal="center" vertical="center" wrapText="1"/>
    </xf>
    <xf numFmtId="0" fontId="6" fillId="3" borderId="13" xfId="1" applyNumberFormat="1" applyFont="1" applyFill="1" applyBorder="1" applyAlignment="1">
      <alignment horizontal="center" vertical="center" wrapText="1"/>
    </xf>
    <xf numFmtId="0" fontId="6" fillId="3" borderId="32" xfId="1" applyNumberFormat="1" applyFont="1" applyFill="1" applyBorder="1" applyAlignment="1">
      <alignment horizontal="center" vertical="center" wrapText="1"/>
    </xf>
    <xf numFmtId="0" fontId="6" fillId="3" borderId="33" xfId="1" applyNumberFormat="1" applyFont="1" applyFill="1" applyBorder="1" applyAlignment="1">
      <alignment horizontal="center" vertical="center" wrapText="1"/>
    </xf>
    <xf numFmtId="0" fontId="6" fillId="3" borderId="34" xfId="1" applyNumberFormat="1" applyFont="1" applyFill="1" applyBorder="1" applyAlignment="1">
      <alignment horizontal="center" vertical="center" wrapText="1"/>
    </xf>
    <xf numFmtId="0" fontId="2" fillId="0" borderId="45" xfId="1" applyNumberFormat="1" applyFont="1" applyBorder="1" applyAlignment="1">
      <alignment horizontal="center" vertical="center" wrapText="1"/>
    </xf>
    <xf numFmtId="0" fontId="2" fillId="0" borderId="47" xfId="1" applyNumberFormat="1" applyFont="1" applyBorder="1" applyAlignment="1">
      <alignment horizontal="center" vertical="center" wrapText="1"/>
    </xf>
    <xf numFmtId="0" fontId="6" fillId="2" borderId="27" xfId="1" applyNumberFormat="1" applyFont="1" applyFill="1" applyBorder="1" applyAlignment="1">
      <alignment horizontal="center" vertical="center" wrapText="1"/>
    </xf>
    <xf numFmtId="0" fontId="6" fillId="2" borderId="48" xfId="1" applyNumberFormat="1" applyFont="1" applyFill="1" applyBorder="1" applyAlignment="1">
      <alignment horizontal="center" vertical="center" wrapText="1"/>
    </xf>
    <xf numFmtId="0" fontId="6" fillId="2" borderId="28" xfId="1" applyNumberFormat="1" applyFont="1" applyFill="1" applyBorder="1" applyAlignment="1">
      <alignment horizontal="center" vertical="center" wrapText="1"/>
    </xf>
    <xf numFmtId="0" fontId="6" fillId="2" borderId="29" xfId="1" applyNumberFormat="1" applyFont="1" applyFill="1" applyBorder="1" applyAlignment="1">
      <alignment horizontal="center" vertical="center" wrapText="1"/>
    </xf>
    <xf numFmtId="0" fontId="2" fillId="0" borderId="25" xfId="1" quotePrefix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30" xfId="1" applyNumberFormat="1" applyFont="1" applyBorder="1" applyAlignment="1">
      <alignment horizontal="center" vertical="center" wrapText="1"/>
    </xf>
    <xf numFmtId="0" fontId="6" fillId="2" borderId="41" xfId="1" applyNumberFormat="1" applyFont="1" applyFill="1" applyBorder="1" applyAlignment="1">
      <alignment horizontal="center" vertical="center" wrapText="1"/>
    </xf>
    <xf numFmtId="0" fontId="6" fillId="2" borderId="42" xfId="1" applyNumberFormat="1" applyFont="1" applyFill="1" applyBorder="1" applyAlignment="1">
      <alignment horizontal="center" vertical="center" wrapText="1"/>
    </xf>
    <xf numFmtId="0" fontId="6" fillId="2" borderId="43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 wrapText="1"/>
    </xf>
    <xf numFmtId="0" fontId="2" fillId="0" borderId="40" xfId="1" applyNumberFormat="1" applyFont="1" applyBorder="1" applyAlignment="1">
      <alignment horizontal="center" vertical="center" wrapText="1"/>
    </xf>
    <xf numFmtId="177" fontId="6" fillId="5" borderId="17" xfId="1" applyNumberFormat="1" applyFont="1" applyFill="1" applyBorder="1" applyAlignment="1">
      <alignment horizontal="center" vertical="center" wrapText="1"/>
    </xf>
    <xf numFmtId="177" fontId="6" fillId="5" borderId="18" xfId="1" applyNumberFormat="1" applyFont="1" applyFill="1" applyBorder="1" applyAlignment="1">
      <alignment horizontal="center" vertical="center" wrapText="1"/>
    </xf>
    <xf numFmtId="0" fontId="6" fillId="5" borderId="20" xfId="1" applyNumberFormat="1" applyFont="1" applyFill="1" applyBorder="1" applyAlignment="1">
      <alignment horizontal="center" vertical="center" wrapText="1"/>
    </xf>
    <xf numFmtId="0" fontId="2" fillId="0" borderId="66" xfId="1" applyNumberFormat="1" applyFont="1" applyBorder="1" applyAlignment="1">
      <alignment horizontal="center" vertical="center" wrapText="1"/>
    </xf>
    <xf numFmtId="0" fontId="2" fillId="0" borderId="28" xfId="1" applyNumberFormat="1" applyFont="1" applyBorder="1" applyAlignment="1">
      <alignment horizontal="center" vertical="center" wrapText="1"/>
    </xf>
    <xf numFmtId="0" fontId="2" fillId="0" borderId="29" xfId="1" applyNumberFormat="1" applyFont="1" applyBorder="1" applyAlignment="1">
      <alignment horizontal="center" vertical="center" wrapText="1"/>
    </xf>
    <xf numFmtId="0" fontId="2" fillId="0" borderId="67" xfId="1" quotePrefix="1" applyNumberFormat="1" applyFont="1" applyBorder="1" applyAlignment="1">
      <alignment horizontal="center" vertical="center" wrapText="1"/>
    </xf>
    <xf numFmtId="0" fontId="2" fillId="0" borderId="68" xfId="1" applyNumberFormat="1" applyFont="1" applyBorder="1" applyAlignment="1">
      <alignment horizontal="center" vertical="center" wrapText="1"/>
    </xf>
    <xf numFmtId="0" fontId="2" fillId="0" borderId="69" xfId="1" applyNumberFormat="1" applyFont="1" applyBorder="1" applyAlignment="1">
      <alignment horizontal="center" vertical="center" wrapText="1"/>
    </xf>
    <xf numFmtId="0" fontId="2" fillId="0" borderId="70" xfId="1" applyNumberFormat="1" applyFont="1" applyBorder="1" applyAlignment="1">
      <alignment horizontal="center" vertical="center" wrapText="1"/>
    </xf>
    <xf numFmtId="0" fontId="2" fillId="0" borderId="71" xfId="1" applyNumberFormat="1" applyFont="1" applyBorder="1" applyAlignment="1">
      <alignment horizontal="center" vertical="center" wrapText="1"/>
    </xf>
    <xf numFmtId="0" fontId="2" fillId="0" borderId="72" xfId="1" applyNumberFormat="1" applyFont="1" applyBorder="1" applyAlignment="1">
      <alignment horizontal="center" vertical="center" wrapText="1"/>
    </xf>
    <xf numFmtId="0" fontId="2" fillId="0" borderId="73" xfId="1" applyNumberFormat="1" applyFont="1" applyBorder="1" applyAlignment="1">
      <alignment horizontal="center" vertical="center" wrapText="1"/>
    </xf>
    <xf numFmtId="0" fontId="2" fillId="0" borderId="61" xfId="1" quotePrefix="1" applyNumberFormat="1" applyFont="1" applyBorder="1" applyAlignment="1">
      <alignment horizontal="center" vertical="center" wrapText="1"/>
    </xf>
    <xf numFmtId="0" fontId="2" fillId="0" borderId="64" xfId="1" applyNumberFormat="1" applyFont="1" applyBorder="1" applyAlignment="1">
      <alignment horizontal="center" vertical="center" wrapText="1"/>
    </xf>
    <xf numFmtId="0" fontId="2" fillId="0" borderId="62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2" borderId="48" xfId="1" applyNumberFormat="1" applyFont="1" applyFill="1" applyBorder="1" applyAlignment="1">
      <alignment horizontal="center" vertical="center" wrapText="1"/>
    </xf>
    <xf numFmtId="0" fontId="2" fillId="2" borderId="47" xfId="1" applyNumberFormat="1" applyFont="1" applyFill="1" applyBorder="1" applyAlignment="1">
      <alignment horizontal="center" vertical="center" wrapText="1"/>
    </xf>
    <xf numFmtId="0" fontId="2" fillId="0" borderId="55" xfId="1" quotePrefix="1" applyNumberFormat="1" applyFont="1" applyBorder="1" applyAlignment="1">
      <alignment horizontal="center" vertical="center" wrapText="1"/>
    </xf>
    <xf numFmtId="0" fontId="2" fillId="0" borderId="17" xfId="1" applyNumberFormat="1" applyFont="1" applyBorder="1" applyAlignment="1">
      <alignment horizontal="center" vertical="center" wrapText="1"/>
    </xf>
    <xf numFmtId="0" fontId="2" fillId="2" borderId="59" xfId="1" applyNumberFormat="1" applyFont="1" applyFill="1" applyBorder="1" applyAlignment="1">
      <alignment horizontal="center" vertical="center" wrapText="1"/>
    </xf>
    <xf numFmtId="0" fontId="10" fillId="2" borderId="60" xfId="1" applyNumberFormat="1" applyFill="1" applyBorder="1" applyAlignment="1">
      <alignment horizontal="center" vertical="center" wrapText="1"/>
    </xf>
    <xf numFmtId="0" fontId="10" fillId="2" borderId="58" xfId="1" applyNumberFormat="1" applyFill="1" applyBorder="1" applyAlignment="1">
      <alignment horizontal="center" vertical="center" wrapText="1"/>
    </xf>
    <xf numFmtId="0" fontId="2" fillId="0" borderId="52" xfId="1" quotePrefix="1" applyNumberFormat="1" applyFont="1" applyBorder="1" applyAlignment="1">
      <alignment horizontal="center" vertical="center" wrapText="1"/>
    </xf>
    <xf numFmtId="0" fontId="2" fillId="0" borderId="53" xfId="1" applyNumberFormat="1" applyFont="1" applyBorder="1" applyAlignment="1">
      <alignment horizontal="center" vertical="center" wrapText="1"/>
    </xf>
    <xf numFmtId="0" fontId="2" fillId="2" borderId="54" xfId="1" applyNumberFormat="1" applyFont="1" applyFill="1" applyBorder="1" applyAlignment="1">
      <alignment horizontal="center" vertical="center" wrapText="1"/>
    </xf>
    <xf numFmtId="0" fontId="2" fillId="2" borderId="33" xfId="1" applyNumberFormat="1" applyFont="1" applyFill="1" applyBorder="1" applyAlignment="1">
      <alignment horizontal="center" vertical="center" wrapText="1"/>
    </xf>
    <xf numFmtId="0" fontId="2" fillId="0" borderId="27" xfId="1" applyNumberFormat="1" applyFont="1" applyBorder="1" applyAlignment="1">
      <alignment horizontal="center" vertical="center" wrapText="1"/>
    </xf>
  </cellXfs>
  <cellStyles count="7">
    <cellStyle name="쉼표 [0] 2" xfId="2"/>
    <cellStyle name="쉼표 [0] 2 2" xfId="3"/>
    <cellStyle name="쉼표 [0] 3" xfId="4"/>
    <cellStyle name="표준" xfId="0" builtinId="0"/>
    <cellStyle name="표준 2" xfId="1"/>
    <cellStyle name="표준 2 2" xfId="5"/>
    <cellStyle name="표준 2_2011안심종합결산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view="pageBreakPreview" topLeftCell="A19" zoomScaleSheetLayoutView="100" workbookViewId="0">
      <selection activeCell="H20" sqref="H20"/>
    </sheetView>
  </sheetViews>
  <sheetFormatPr defaultColWidth="9" defaultRowHeight="17.25"/>
  <cols>
    <col min="1" max="1" width="3.75" style="17" customWidth="1"/>
    <col min="2" max="2" width="11.75" style="18" customWidth="1"/>
    <col min="3" max="3" width="3.75" style="18" customWidth="1"/>
    <col min="4" max="4" width="11.75" style="19" customWidth="1"/>
    <col min="5" max="5" width="3.75" style="19" customWidth="1"/>
    <col min="6" max="6" width="11.75" style="19" customWidth="1"/>
    <col min="7" max="7" width="12" style="20" customWidth="1"/>
    <col min="8" max="9" width="12" style="1" customWidth="1"/>
    <col min="10" max="10" width="8.5" style="1" customWidth="1"/>
    <col min="11" max="16384" width="9" style="1"/>
  </cols>
  <sheetData>
    <row r="1" spans="1:10" ht="45" customHeight="1">
      <c r="A1" s="151" t="s">
        <v>100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3" customFormat="1" ht="24" customHeight="1">
      <c r="A2" s="152" t="s">
        <v>0</v>
      </c>
      <c r="B2" s="152"/>
      <c r="C2" s="2"/>
      <c r="D2" s="2"/>
      <c r="E2" s="2"/>
      <c r="F2" s="153" t="s">
        <v>70</v>
      </c>
      <c r="G2" s="153"/>
      <c r="H2" s="153"/>
      <c r="I2" s="153"/>
      <c r="J2" s="153"/>
    </row>
    <row r="3" spans="1:10" ht="30" customHeight="1">
      <c r="A3" s="154" t="s">
        <v>2</v>
      </c>
      <c r="B3" s="155"/>
      <c r="C3" s="155"/>
      <c r="D3" s="155"/>
      <c r="E3" s="155"/>
      <c r="F3" s="156"/>
      <c r="G3" s="157" t="s">
        <v>9</v>
      </c>
      <c r="H3" s="157" t="s">
        <v>8</v>
      </c>
      <c r="I3" s="157" t="s">
        <v>5</v>
      </c>
      <c r="J3" s="160" t="s">
        <v>4</v>
      </c>
    </row>
    <row r="4" spans="1:10" ht="30" customHeight="1">
      <c r="A4" s="162" t="s">
        <v>6</v>
      </c>
      <c r="B4" s="163"/>
      <c r="C4" s="164" t="s">
        <v>1</v>
      </c>
      <c r="D4" s="163"/>
      <c r="E4" s="164" t="s">
        <v>12</v>
      </c>
      <c r="F4" s="163"/>
      <c r="G4" s="158"/>
      <c r="H4" s="158"/>
      <c r="I4" s="159"/>
      <c r="J4" s="161"/>
    </row>
    <row r="5" spans="1:10" ht="36.75" customHeight="1">
      <c r="A5" s="150" t="s">
        <v>13</v>
      </c>
      <c r="B5" s="148" t="s">
        <v>66</v>
      </c>
      <c r="C5" s="4">
        <v>41</v>
      </c>
      <c r="D5" s="4" t="s">
        <v>66</v>
      </c>
      <c r="E5" s="4">
        <v>412</v>
      </c>
      <c r="F5" s="4" t="s">
        <v>65</v>
      </c>
      <c r="G5" s="5">
        <v>0</v>
      </c>
      <c r="H5" s="5"/>
      <c r="I5" s="5">
        <v>0</v>
      </c>
      <c r="J5" s="6"/>
    </row>
    <row r="6" spans="1:10" ht="36.75" customHeight="1">
      <c r="A6" s="146"/>
      <c r="B6" s="149"/>
      <c r="C6" s="138" t="s">
        <v>3</v>
      </c>
      <c r="D6" s="139"/>
      <c r="E6" s="139"/>
      <c r="F6" s="140"/>
      <c r="G6" s="7">
        <f>G5</f>
        <v>0</v>
      </c>
      <c r="H6" s="7">
        <f>H5</f>
        <v>0</v>
      </c>
      <c r="I6" s="7">
        <f>I5</f>
        <v>0</v>
      </c>
      <c r="J6" s="8"/>
    </row>
    <row r="7" spans="1:10" ht="36.75" customHeight="1">
      <c r="A7" s="144" t="s">
        <v>7</v>
      </c>
      <c r="B7" s="147" t="s">
        <v>64</v>
      </c>
      <c r="C7" s="9">
        <v>51</v>
      </c>
      <c r="D7" s="9" t="s">
        <v>64</v>
      </c>
      <c r="E7" s="9">
        <v>512</v>
      </c>
      <c r="F7" s="9" t="s">
        <v>69</v>
      </c>
      <c r="G7" s="10">
        <v>1260000</v>
      </c>
      <c r="H7" s="10">
        <v>1260000</v>
      </c>
      <c r="I7" s="11">
        <f>H7-G7</f>
        <v>0</v>
      </c>
      <c r="J7" s="12"/>
    </row>
    <row r="8" spans="1:10" ht="36.75" customHeight="1">
      <c r="A8" s="146"/>
      <c r="B8" s="149"/>
      <c r="C8" s="138" t="s">
        <v>3</v>
      </c>
      <c r="D8" s="139"/>
      <c r="E8" s="139"/>
      <c r="F8" s="140"/>
      <c r="G8" s="7">
        <f>G7</f>
        <v>1260000</v>
      </c>
      <c r="H8" s="7">
        <f>H7</f>
        <v>1260000</v>
      </c>
      <c r="I8" s="13">
        <f>H8-G8</f>
        <v>0</v>
      </c>
      <c r="J8" s="8"/>
    </row>
    <row r="9" spans="1:10" ht="36.75" customHeight="1">
      <c r="A9" s="144" t="s">
        <v>14</v>
      </c>
      <c r="B9" s="147" t="s">
        <v>20</v>
      </c>
      <c r="C9" s="147">
        <v>61</v>
      </c>
      <c r="D9" s="147" t="s">
        <v>20</v>
      </c>
      <c r="E9" s="9">
        <v>611</v>
      </c>
      <c r="F9" s="9" t="s">
        <v>62</v>
      </c>
      <c r="G9" s="10">
        <v>0</v>
      </c>
      <c r="H9" s="10">
        <v>0</v>
      </c>
      <c r="I9" s="11">
        <f t="shared" ref="I9:I20" si="0">H9-G9</f>
        <v>0</v>
      </c>
      <c r="J9" s="12"/>
    </row>
    <row r="10" spans="1:10" ht="36.75" customHeight="1">
      <c r="A10" s="145"/>
      <c r="B10" s="148"/>
      <c r="C10" s="149"/>
      <c r="D10" s="149"/>
      <c r="E10" s="9">
        <v>612</v>
      </c>
      <c r="F10" s="9" t="s">
        <v>63</v>
      </c>
      <c r="G10" s="10">
        <v>0</v>
      </c>
      <c r="H10" s="10">
        <v>0</v>
      </c>
      <c r="I10" s="11">
        <f t="shared" si="0"/>
        <v>0</v>
      </c>
      <c r="J10" s="12"/>
    </row>
    <row r="11" spans="1:10" ht="36.75" customHeight="1">
      <c r="A11" s="146"/>
      <c r="B11" s="149"/>
      <c r="C11" s="138" t="s">
        <v>3</v>
      </c>
      <c r="D11" s="139"/>
      <c r="E11" s="139"/>
      <c r="F11" s="140"/>
      <c r="G11" s="7">
        <v>0</v>
      </c>
      <c r="H11" s="7">
        <f>SUM(H9:H10)</f>
        <v>0</v>
      </c>
      <c r="I11" s="13">
        <f t="shared" si="0"/>
        <v>0</v>
      </c>
      <c r="J11" s="8"/>
    </row>
    <row r="12" spans="1:10" ht="36.75" customHeight="1">
      <c r="A12" s="150" t="s">
        <v>10</v>
      </c>
      <c r="B12" s="148" t="s">
        <v>22</v>
      </c>
      <c r="C12" s="148">
        <v>71</v>
      </c>
      <c r="D12" s="148" t="s">
        <v>22</v>
      </c>
      <c r="E12" s="63">
        <v>711</v>
      </c>
      <c r="F12" s="9" t="s">
        <v>61</v>
      </c>
      <c r="G12" s="10">
        <v>6000000</v>
      </c>
      <c r="H12" s="10">
        <v>6000000</v>
      </c>
      <c r="I12" s="11">
        <f t="shared" si="0"/>
        <v>0</v>
      </c>
      <c r="J12" s="12"/>
    </row>
    <row r="13" spans="1:10" ht="36.75" customHeight="1">
      <c r="A13" s="145"/>
      <c r="B13" s="148"/>
      <c r="C13" s="149"/>
      <c r="D13" s="149"/>
      <c r="E13" s="9">
        <v>712</v>
      </c>
      <c r="F13" s="9" t="s">
        <v>60</v>
      </c>
      <c r="G13" s="10">
        <v>1802600</v>
      </c>
      <c r="H13" s="10">
        <v>1802600</v>
      </c>
      <c r="I13" s="11">
        <f t="shared" si="0"/>
        <v>0</v>
      </c>
      <c r="J13" s="12"/>
    </row>
    <row r="14" spans="1:10" ht="36.75" customHeight="1">
      <c r="A14" s="146"/>
      <c r="B14" s="149"/>
      <c r="C14" s="138" t="s">
        <v>3</v>
      </c>
      <c r="D14" s="139"/>
      <c r="E14" s="139"/>
      <c r="F14" s="140"/>
      <c r="G14" s="7">
        <f>G12+G13</f>
        <v>7802600</v>
      </c>
      <c r="H14" s="7">
        <f>H12+H13</f>
        <v>7802600</v>
      </c>
      <c r="I14" s="13">
        <f t="shared" si="0"/>
        <v>0</v>
      </c>
      <c r="J14" s="8"/>
    </row>
    <row r="15" spans="1:10" ht="36.75" customHeight="1">
      <c r="A15" s="144" t="s">
        <v>18</v>
      </c>
      <c r="B15" s="147" t="s">
        <v>19</v>
      </c>
      <c r="C15" s="147">
        <v>81</v>
      </c>
      <c r="D15" s="147" t="s">
        <v>19</v>
      </c>
      <c r="E15" s="9">
        <v>811</v>
      </c>
      <c r="F15" s="9" t="s">
        <v>36</v>
      </c>
      <c r="G15" s="10">
        <v>247516</v>
      </c>
      <c r="H15" s="10">
        <v>247516</v>
      </c>
      <c r="I15" s="11">
        <f t="shared" si="0"/>
        <v>0</v>
      </c>
      <c r="J15" s="12"/>
    </row>
    <row r="16" spans="1:10" ht="36.75" customHeight="1">
      <c r="A16" s="145"/>
      <c r="B16" s="148"/>
      <c r="C16" s="149"/>
      <c r="D16" s="149"/>
      <c r="E16" s="9">
        <v>812</v>
      </c>
      <c r="F16" s="9" t="s">
        <v>72</v>
      </c>
      <c r="G16" s="10">
        <v>926091</v>
      </c>
      <c r="H16" s="10">
        <v>926091</v>
      </c>
      <c r="I16" s="11">
        <f t="shared" si="0"/>
        <v>0</v>
      </c>
      <c r="J16" s="12"/>
    </row>
    <row r="17" spans="1:10" ht="36.75" customHeight="1">
      <c r="A17" s="146"/>
      <c r="B17" s="149"/>
      <c r="C17" s="138" t="s">
        <v>3</v>
      </c>
      <c r="D17" s="139"/>
      <c r="E17" s="139"/>
      <c r="F17" s="140"/>
      <c r="G17" s="7">
        <f>G15+G16</f>
        <v>1173607</v>
      </c>
      <c r="H17" s="7">
        <f>H15+H16</f>
        <v>1173607</v>
      </c>
      <c r="I17" s="13">
        <f t="shared" si="0"/>
        <v>0</v>
      </c>
      <c r="J17" s="8"/>
    </row>
    <row r="18" spans="1:10" ht="36.75" customHeight="1">
      <c r="A18" s="144" t="s">
        <v>23</v>
      </c>
      <c r="B18" s="147" t="s">
        <v>21</v>
      </c>
      <c r="C18" s="147">
        <v>91</v>
      </c>
      <c r="D18" s="147" t="s">
        <v>21</v>
      </c>
      <c r="E18" s="9">
        <v>911</v>
      </c>
      <c r="F18" s="9" t="s">
        <v>68</v>
      </c>
      <c r="G18" s="10">
        <v>144</v>
      </c>
      <c r="H18" s="10">
        <v>262</v>
      </c>
      <c r="I18" s="11">
        <f t="shared" si="0"/>
        <v>118</v>
      </c>
      <c r="J18" s="12"/>
    </row>
    <row r="19" spans="1:10" ht="36.75" customHeight="1">
      <c r="A19" s="145"/>
      <c r="B19" s="148"/>
      <c r="C19" s="149"/>
      <c r="D19" s="149"/>
      <c r="E19" s="9">
        <v>912</v>
      </c>
      <c r="F19" s="9" t="s">
        <v>59</v>
      </c>
      <c r="G19" s="10"/>
      <c r="H19" s="10">
        <v>0</v>
      </c>
      <c r="I19" s="11">
        <f t="shared" si="0"/>
        <v>0</v>
      </c>
      <c r="J19" s="12"/>
    </row>
    <row r="20" spans="1:10" ht="36.75" customHeight="1">
      <c r="A20" s="146"/>
      <c r="B20" s="149"/>
      <c r="C20" s="138" t="s">
        <v>3</v>
      </c>
      <c r="D20" s="139"/>
      <c r="E20" s="139"/>
      <c r="F20" s="140"/>
      <c r="G20" s="7">
        <f>G18+G19</f>
        <v>144</v>
      </c>
      <c r="H20" s="7">
        <f>SUM(H18:H19)</f>
        <v>262</v>
      </c>
      <c r="I20" s="13">
        <f t="shared" si="0"/>
        <v>118</v>
      </c>
      <c r="J20" s="8"/>
    </row>
    <row r="21" spans="1:10" ht="36.75" customHeight="1">
      <c r="A21" s="141" t="s">
        <v>58</v>
      </c>
      <c r="B21" s="142"/>
      <c r="C21" s="142"/>
      <c r="D21" s="142"/>
      <c r="E21" s="142"/>
      <c r="F21" s="143"/>
      <c r="G21" s="14">
        <f>G20+G17+G14+G11+G8+G6</f>
        <v>10236351</v>
      </c>
      <c r="H21" s="14">
        <f>H20+H17+H14+H11+H8+H6</f>
        <v>10236469</v>
      </c>
      <c r="I21" s="15">
        <f>H21-G21</f>
        <v>118</v>
      </c>
      <c r="J21" s="16"/>
    </row>
    <row r="23" spans="1:10" ht="17.25" customHeight="1"/>
  </sheetData>
  <mergeCells count="38">
    <mergeCell ref="A1:J1"/>
    <mergeCell ref="A2:B2"/>
    <mergeCell ref="F2:J2"/>
    <mergeCell ref="A3:F3"/>
    <mergeCell ref="G3:G4"/>
    <mergeCell ref="H3:H4"/>
    <mergeCell ref="I3:I4"/>
    <mergeCell ref="J3:J4"/>
    <mergeCell ref="A4:B4"/>
    <mergeCell ref="C4:D4"/>
    <mergeCell ref="E4:F4"/>
    <mergeCell ref="A5:A6"/>
    <mergeCell ref="B5:B6"/>
    <mergeCell ref="C6:F6"/>
    <mergeCell ref="A7:A8"/>
    <mergeCell ref="B7:B8"/>
    <mergeCell ref="C8:F8"/>
    <mergeCell ref="A9:A11"/>
    <mergeCell ref="B9:B11"/>
    <mergeCell ref="C9:C10"/>
    <mergeCell ref="D9:D10"/>
    <mergeCell ref="C11:F11"/>
    <mergeCell ref="C20:F20"/>
    <mergeCell ref="A21:F21"/>
    <mergeCell ref="C14:F14"/>
    <mergeCell ref="A15:A17"/>
    <mergeCell ref="B15:B17"/>
    <mergeCell ref="C15:C16"/>
    <mergeCell ref="D15:D16"/>
    <mergeCell ref="C17:F17"/>
    <mergeCell ref="A12:A14"/>
    <mergeCell ref="B12:B14"/>
    <mergeCell ref="C12:C13"/>
    <mergeCell ref="D12:D13"/>
    <mergeCell ref="A18:A20"/>
    <mergeCell ref="B18:B20"/>
    <mergeCell ref="C18:C19"/>
    <mergeCell ref="D18:D19"/>
  </mergeCells>
  <phoneticPr fontId="11" type="noConversion"/>
  <printOptions horizontalCentered="1"/>
  <pageMargins left="0.19680555164813995" right="0.19680555164813995" top="0.6691666841506958" bottom="0.35430556535720825" header="0.31486111879348755" footer="0.31486111879348755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1"/>
  <sheetViews>
    <sheetView view="pageBreakPreview" topLeftCell="A28" zoomScaleSheetLayoutView="100" workbookViewId="0">
      <selection activeCell="M9" sqref="M9"/>
    </sheetView>
  </sheetViews>
  <sheetFormatPr defaultColWidth="9" defaultRowHeight="18"/>
  <cols>
    <col min="1" max="1" width="3.75" style="58" customWidth="1"/>
    <col min="2" max="2" width="11.75" style="58" customWidth="1"/>
    <col min="3" max="3" width="3.75" style="58" customWidth="1"/>
    <col min="4" max="4" width="11.75" style="59" customWidth="1"/>
    <col min="5" max="5" width="3.75" style="59" customWidth="1"/>
    <col min="6" max="6" width="11.75" style="59" customWidth="1"/>
    <col min="7" max="8" width="12" style="60" customWidth="1"/>
    <col min="9" max="9" width="12" style="61" customWidth="1"/>
    <col min="10" max="10" width="10.625" style="60" customWidth="1"/>
    <col min="11" max="11" width="12.25" style="22" customWidth="1"/>
    <col min="12" max="12" width="12" style="23" customWidth="1"/>
    <col min="13" max="13" width="13.125" style="24" customWidth="1"/>
    <col min="14" max="16384" width="9" style="24"/>
  </cols>
  <sheetData>
    <row r="1" spans="1:12" s="1" customFormat="1" ht="45" customHeight="1">
      <c r="A1" s="151" t="s">
        <v>101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2" s="3" customFormat="1" ht="23.25" customHeight="1">
      <c r="A2" s="152" t="s">
        <v>57</v>
      </c>
      <c r="B2" s="152"/>
      <c r="C2" s="21"/>
      <c r="D2" s="21"/>
      <c r="E2" s="21"/>
      <c r="F2" s="153" t="s">
        <v>70</v>
      </c>
      <c r="G2" s="153"/>
      <c r="H2" s="153"/>
      <c r="I2" s="153"/>
      <c r="J2" s="153"/>
    </row>
    <row r="3" spans="1:12" ht="27" customHeight="1">
      <c r="A3" s="180" t="s">
        <v>2</v>
      </c>
      <c r="B3" s="181"/>
      <c r="C3" s="181"/>
      <c r="D3" s="181"/>
      <c r="E3" s="181"/>
      <c r="F3" s="181"/>
      <c r="G3" s="181" t="s">
        <v>9</v>
      </c>
      <c r="H3" s="181" t="s">
        <v>8</v>
      </c>
      <c r="I3" s="183" t="s">
        <v>5</v>
      </c>
      <c r="J3" s="185" t="s">
        <v>4</v>
      </c>
    </row>
    <row r="4" spans="1:12" s="27" customFormat="1" ht="27" customHeight="1">
      <c r="A4" s="187" t="s">
        <v>6</v>
      </c>
      <c r="B4" s="182"/>
      <c r="C4" s="182" t="s">
        <v>1</v>
      </c>
      <c r="D4" s="182"/>
      <c r="E4" s="182" t="s">
        <v>12</v>
      </c>
      <c r="F4" s="182"/>
      <c r="G4" s="182"/>
      <c r="H4" s="182"/>
      <c r="I4" s="184"/>
      <c r="J4" s="186"/>
      <c r="K4" s="25"/>
      <c r="L4" s="26"/>
    </row>
    <row r="5" spans="1:12" s="27" customFormat="1" ht="33" customHeight="1">
      <c r="A5" s="173" t="s">
        <v>16</v>
      </c>
      <c r="B5" s="176" t="s">
        <v>26</v>
      </c>
      <c r="C5" s="176">
        <v>11</v>
      </c>
      <c r="D5" s="176" t="s">
        <v>25</v>
      </c>
      <c r="E5" s="28">
        <v>111</v>
      </c>
      <c r="F5" s="29" t="s">
        <v>27</v>
      </c>
      <c r="G5" s="30"/>
      <c r="H5" s="31"/>
      <c r="I5" s="32">
        <f t="shared" ref="I5:I41" si="0">H5-G5</f>
        <v>0</v>
      </c>
      <c r="J5" s="33"/>
      <c r="K5" s="25"/>
      <c r="L5" s="26"/>
    </row>
    <row r="6" spans="1:12" s="27" customFormat="1" ht="33" customHeight="1">
      <c r="A6" s="174"/>
      <c r="B6" s="177"/>
      <c r="C6" s="177"/>
      <c r="D6" s="177"/>
      <c r="E6" s="29">
        <v>112</v>
      </c>
      <c r="F6" s="29" t="s">
        <v>24</v>
      </c>
      <c r="G6" s="30"/>
      <c r="H6" s="31"/>
      <c r="I6" s="32">
        <f t="shared" si="0"/>
        <v>0</v>
      </c>
      <c r="J6" s="33"/>
      <c r="K6" s="25"/>
      <c r="L6" s="26"/>
    </row>
    <row r="7" spans="1:12" s="27" customFormat="1" ht="33" customHeight="1">
      <c r="A7" s="174"/>
      <c r="B7" s="177"/>
      <c r="C7" s="177"/>
      <c r="D7" s="177"/>
      <c r="E7" s="29">
        <v>113</v>
      </c>
      <c r="F7" s="29" t="s">
        <v>53</v>
      </c>
      <c r="G7" s="30"/>
      <c r="H7" s="31"/>
      <c r="I7" s="32">
        <f t="shared" si="0"/>
        <v>0</v>
      </c>
      <c r="J7" s="33"/>
      <c r="K7" s="25"/>
      <c r="L7" s="26"/>
    </row>
    <row r="8" spans="1:12" s="27" customFormat="1" ht="33" customHeight="1">
      <c r="A8" s="174"/>
      <c r="B8" s="177"/>
      <c r="C8" s="177"/>
      <c r="D8" s="177"/>
      <c r="E8" s="29">
        <v>114</v>
      </c>
      <c r="F8" s="29" t="s">
        <v>29</v>
      </c>
      <c r="G8" s="30"/>
      <c r="H8" s="31"/>
      <c r="I8" s="32">
        <f t="shared" si="0"/>
        <v>0</v>
      </c>
      <c r="J8" s="33"/>
      <c r="K8" s="25"/>
      <c r="L8" s="26"/>
    </row>
    <row r="9" spans="1:12" s="27" customFormat="1" ht="33" customHeight="1">
      <c r="A9" s="174"/>
      <c r="B9" s="177"/>
      <c r="C9" s="177"/>
      <c r="D9" s="177"/>
      <c r="E9" s="29">
        <v>115</v>
      </c>
      <c r="F9" s="29" t="s">
        <v>67</v>
      </c>
      <c r="G9" s="30"/>
      <c r="H9" s="31"/>
      <c r="I9" s="32">
        <f t="shared" si="0"/>
        <v>0</v>
      </c>
      <c r="J9" s="33"/>
      <c r="K9" s="25"/>
      <c r="L9" s="26"/>
    </row>
    <row r="10" spans="1:12" s="27" customFormat="1" ht="33" customHeight="1">
      <c r="A10" s="174"/>
      <c r="B10" s="177"/>
      <c r="C10" s="177"/>
      <c r="D10" s="177"/>
      <c r="E10" s="29">
        <v>116</v>
      </c>
      <c r="F10" s="29" t="s">
        <v>71</v>
      </c>
      <c r="G10" s="30"/>
      <c r="H10" s="31"/>
      <c r="I10" s="32">
        <f t="shared" si="0"/>
        <v>0</v>
      </c>
      <c r="J10" s="33"/>
      <c r="K10" s="25"/>
      <c r="L10" s="26"/>
    </row>
    <row r="11" spans="1:12" s="27" customFormat="1" ht="33" customHeight="1">
      <c r="A11" s="174"/>
      <c r="B11" s="177"/>
      <c r="C11" s="177"/>
      <c r="D11" s="177"/>
      <c r="E11" s="29">
        <v>117</v>
      </c>
      <c r="F11" s="29" t="s">
        <v>56</v>
      </c>
      <c r="G11" s="30"/>
      <c r="H11" s="31"/>
      <c r="I11" s="32">
        <f t="shared" si="0"/>
        <v>0</v>
      </c>
      <c r="J11" s="33"/>
      <c r="K11" s="25"/>
      <c r="L11" s="26"/>
    </row>
    <row r="12" spans="1:12" s="27" customFormat="1" ht="33" customHeight="1">
      <c r="A12" s="174"/>
      <c r="B12" s="177"/>
      <c r="C12" s="177"/>
      <c r="D12" s="177"/>
      <c r="E12" s="177" t="s">
        <v>15</v>
      </c>
      <c r="F12" s="177"/>
      <c r="G12" s="30"/>
      <c r="H12" s="31"/>
      <c r="I12" s="32">
        <f t="shared" si="0"/>
        <v>0</v>
      </c>
      <c r="J12" s="33"/>
      <c r="K12" s="25"/>
      <c r="L12" s="26"/>
    </row>
    <row r="13" spans="1:12" s="27" customFormat="1" ht="33" customHeight="1">
      <c r="A13" s="174"/>
      <c r="B13" s="177"/>
      <c r="C13" s="177">
        <v>12</v>
      </c>
      <c r="D13" s="177" t="s">
        <v>55</v>
      </c>
      <c r="E13" s="29">
        <v>121</v>
      </c>
      <c r="F13" s="29" t="s">
        <v>54</v>
      </c>
      <c r="G13" s="30"/>
      <c r="H13" s="31"/>
      <c r="I13" s="32">
        <f t="shared" si="0"/>
        <v>0</v>
      </c>
      <c r="J13" s="33"/>
      <c r="K13" s="25"/>
      <c r="L13" s="26"/>
    </row>
    <row r="14" spans="1:12" s="27" customFormat="1" ht="33" customHeight="1">
      <c r="A14" s="174"/>
      <c r="B14" s="177"/>
      <c r="C14" s="177"/>
      <c r="D14" s="177"/>
      <c r="E14" s="29">
        <v>122</v>
      </c>
      <c r="F14" s="29" t="s">
        <v>49</v>
      </c>
      <c r="G14" s="30"/>
      <c r="H14" s="31"/>
      <c r="I14" s="32">
        <f t="shared" si="0"/>
        <v>0</v>
      </c>
      <c r="J14" s="33"/>
      <c r="K14" s="25"/>
      <c r="L14" s="26"/>
    </row>
    <row r="15" spans="1:12" s="27" customFormat="1" ht="33" customHeight="1">
      <c r="A15" s="174"/>
      <c r="B15" s="177"/>
      <c r="C15" s="177"/>
      <c r="D15" s="177"/>
      <c r="E15" s="29">
        <v>123</v>
      </c>
      <c r="F15" s="29" t="s">
        <v>17</v>
      </c>
      <c r="G15" s="30"/>
      <c r="H15" s="31"/>
      <c r="I15" s="32">
        <f t="shared" si="0"/>
        <v>0</v>
      </c>
      <c r="J15" s="33"/>
      <c r="K15" s="25"/>
      <c r="L15" s="26"/>
    </row>
    <row r="16" spans="1:12" s="27" customFormat="1" ht="33" customHeight="1">
      <c r="A16" s="174"/>
      <c r="B16" s="177"/>
      <c r="C16" s="177"/>
      <c r="D16" s="177"/>
      <c r="E16" s="177" t="s">
        <v>15</v>
      </c>
      <c r="F16" s="177"/>
      <c r="G16" s="30"/>
      <c r="H16" s="31"/>
      <c r="I16" s="32">
        <f t="shared" si="0"/>
        <v>0</v>
      </c>
      <c r="J16" s="33"/>
      <c r="K16" s="25"/>
      <c r="L16" s="26"/>
    </row>
    <row r="17" spans="1:12" s="27" customFormat="1" ht="33" customHeight="1">
      <c r="A17" s="174"/>
      <c r="B17" s="177"/>
      <c r="C17" s="177">
        <v>13</v>
      </c>
      <c r="D17" s="177" t="s">
        <v>28</v>
      </c>
      <c r="E17" s="29">
        <v>131</v>
      </c>
      <c r="F17" s="29" t="s">
        <v>11</v>
      </c>
      <c r="G17" s="30"/>
      <c r="H17" s="31"/>
      <c r="I17" s="32">
        <f t="shared" si="0"/>
        <v>0</v>
      </c>
      <c r="J17" s="33"/>
      <c r="K17" s="25"/>
      <c r="L17" s="26"/>
    </row>
    <row r="18" spans="1:12" s="27" customFormat="1" ht="33" customHeight="1">
      <c r="A18" s="174"/>
      <c r="B18" s="177"/>
      <c r="C18" s="177"/>
      <c r="D18" s="177"/>
      <c r="E18" s="29">
        <v>132</v>
      </c>
      <c r="F18" s="29" t="s">
        <v>52</v>
      </c>
      <c r="G18" s="34">
        <v>151400</v>
      </c>
      <c r="H18" s="35">
        <v>151400</v>
      </c>
      <c r="I18" s="32">
        <f t="shared" si="0"/>
        <v>0</v>
      </c>
      <c r="J18" s="36"/>
      <c r="K18" s="25"/>
      <c r="L18" s="26"/>
    </row>
    <row r="19" spans="1:12" s="27" customFormat="1" ht="33" customHeight="1">
      <c r="A19" s="174"/>
      <c r="B19" s="177"/>
      <c r="C19" s="177"/>
      <c r="D19" s="177"/>
      <c r="E19" s="29">
        <v>133</v>
      </c>
      <c r="F19" s="29" t="s">
        <v>51</v>
      </c>
      <c r="G19" s="30"/>
      <c r="H19" s="30"/>
      <c r="I19" s="32">
        <f t="shared" si="0"/>
        <v>0</v>
      </c>
      <c r="J19" s="36"/>
      <c r="K19" s="25"/>
      <c r="L19" s="26"/>
    </row>
    <row r="20" spans="1:12" s="27" customFormat="1" ht="33" customHeight="1">
      <c r="A20" s="174"/>
      <c r="B20" s="177"/>
      <c r="C20" s="177"/>
      <c r="D20" s="177"/>
      <c r="E20" s="29">
        <v>134</v>
      </c>
      <c r="F20" s="29" t="s">
        <v>50</v>
      </c>
      <c r="G20" s="30">
        <v>652240</v>
      </c>
      <c r="H20" s="35">
        <v>671410</v>
      </c>
      <c r="I20" s="32">
        <f t="shared" si="0"/>
        <v>19170</v>
      </c>
      <c r="J20" s="36"/>
      <c r="K20" s="25"/>
      <c r="L20" s="26"/>
    </row>
    <row r="21" spans="1:12" s="27" customFormat="1" ht="33" customHeight="1">
      <c r="A21" s="174"/>
      <c r="B21" s="177"/>
      <c r="C21" s="177"/>
      <c r="D21" s="177"/>
      <c r="E21" s="29">
        <v>135</v>
      </c>
      <c r="F21" s="29" t="s">
        <v>33</v>
      </c>
      <c r="G21" s="30"/>
      <c r="H21" s="30"/>
      <c r="I21" s="32">
        <f t="shared" si="0"/>
        <v>0</v>
      </c>
      <c r="J21" s="36"/>
      <c r="K21" s="25"/>
      <c r="L21" s="26"/>
    </row>
    <row r="22" spans="1:12" s="27" customFormat="1" ht="33" customHeight="1">
      <c r="A22" s="174"/>
      <c r="B22" s="177"/>
      <c r="C22" s="177"/>
      <c r="D22" s="177"/>
      <c r="E22" s="29">
        <v>136</v>
      </c>
      <c r="F22" s="29" t="s">
        <v>44</v>
      </c>
      <c r="G22" s="30"/>
      <c r="H22" s="30"/>
      <c r="I22" s="32">
        <f t="shared" si="0"/>
        <v>0</v>
      </c>
      <c r="J22" s="36"/>
      <c r="K22" s="25"/>
      <c r="L22" s="26"/>
    </row>
    <row r="23" spans="1:12" s="27" customFormat="1" ht="33" customHeight="1">
      <c r="A23" s="174"/>
      <c r="B23" s="177"/>
      <c r="C23" s="177"/>
      <c r="D23" s="177"/>
      <c r="E23" s="177" t="s">
        <v>15</v>
      </c>
      <c r="F23" s="177"/>
      <c r="G23" s="34">
        <f>SUM(G17:G22)</f>
        <v>803640</v>
      </c>
      <c r="H23" s="34">
        <f>SUM(H17:H22)</f>
        <v>822810</v>
      </c>
      <c r="I23" s="32">
        <f t="shared" si="0"/>
        <v>19170</v>
      </c>
      <c r="J23" s="36"/>
      <c r="K23" s="25"/>
      <c r="L23" s="26"/>
    </row>
    <row r="24" spans="1:12" s="27" customFormat="1" ht="33" customHeight="1">
      <c r="A24" s="175"/>
      <c r="B24" s="178"/>
      <c r="C24" s="179" t="s">
        <v>3</v>
      </c>
      <c r="D24" s="179"/>
      <c r="E24" s="179"/>
      <c r="F24" s="179"/>
      <c r="G24" s="37">
        <f>G23+G16+G12</f>
        <v>803640</v>
      </c>
      <c r="H24" s="37">
        <f>H23+H16+H12</f>
        <v>822810</v>
      </c>
      <c r="I24" s="38">
        <f t="shared" si="0"/>
        <v>19170</v>
      </c>
      <c r="J24" s="39"/>
      <c r="K24" s="25"/>
      <c r="L24" s="26"/>
    </row>
    <row r="25" spans="1:12" ht="33" customHeight="1">
      <c r="A25" s="171" t="s">
        <v>31</v>
      </c>
      <c r="B25" s="172" t="s">
        <v>47</v>
      </c>
      <c r="C25" s="172">
        <v>21</v>
      </c>
      <c r="D25" s="172" t="s">
        <v>32</v>
      </c>
      <c r="E25" s="40">
        <v>211</v>
      </c>
      <c r="F25" s="40" t="s">
        <v>32</v>
      </c>
      <c r="G25" s="41">
        <v>0</v>
      </c>
      <c r="H25" s="41"/>
      <c r="I25" s="42">
        <f t="shared" si="0"/>
        <v>0</v>
      </c>
      <c r="J25" s="43"/>
    </row>
    <row r="26" spans="1:12" ht="33" customHeight="1">
      <c r="A26" s="165"/>
      <c r="B26" s="166"/>
      <c r="C26" s="166"/>
      <c r="D26" s="166"/>
      <c r="E26" s="44">
        <v>212</v>
      </c>
      <c r="F26" s="44" t="s">
        <v>48</v>
      </c>
      <c r="G26" s="30">
        <v>0</v>
      </c>
      <c r="H26" s="30">
        <v>0</v>
      </c>
      <c r="I26" s="32">
        <f t="shared" si="0"/>
        <v>0</v>
      </c>
      <c r="J26" s="45"/>
    </row>
    <row r="27" spans="1:12" ht="33" customHeight="1">
      <c r="A27" s="165"/>
      <c r="B27" s="166"/>
      <c r="C27" s="166"/>
      <c r="D27" s="166"/>
      <c r="E27" s="44">
        <v>213</v>
      </c>
      <c r="F27" s="44" t="s">
        <v>46</v>
      </c>
      <c r="G27" s="30">
        <v>0</v>
      </c>
      <c r="H27" s="30">
        <v>0</v>
      </c>
      <c r="I27" s="32">
        <f t="shared" si="0"/>
        <v>0</v>
      </c>
      <c r="J27" s="45"/>
    </row>
    <row r="28" spans="1:12" ht="33" customHeight="1">
      <c r="A28" s="46" t="s">
        <v>31</v>
      </c>
      <c r="B28" s="44" t="s">
        <v>47</v>
      </c>
      <c r="C28" s="169" t="s">
        <v>3</v>
      </c>
      <c r="D28" s="169"/>
      <c r="E28" s="169"/>
      <c r="F28" s="169"/>
      <c r="G28" s="47">
        <v>0</v>
      </c>
      <c r="H28" s="47">
        <v>0</v>
      </c>
      <c r="I28" s="48">
        <f t="shared" si="0"/>
        <v>0</v>
      </c>
      <c r="J28" s="49"/>
    </row>
    <row r="29" spans="1:12" ht="33" customHeight="1">
      <c r="A29" s="170" t="s">
        <v>13</v>
      </c>
      <c r="B29" s="166" t="s">
        <v>30</v>
      </c>
      <c r="C29" s="166">
        <v>41</v>
      </c>
      <c r="D29" s="166" t="s">
        <v>30</v>
      </c>
      <c r="E29" s="44">
        <v>411</v>
      </c>
      <c r="F29" s="44" t="s">
        <v>38</v>
      </c>
      <c r="G29" s="30">
        <v>0</v>
      </c>
      <c r="H29" s="50">
        <v>0</v>
      </c>
      <c r="I29" s="32">
        <f t="shared" si="0"/>
        <v>0</v>
      </c>
      <c r="J29" s="45"/>
    </row>
    <row r="30" spans="1:12" ht="33" customHeight="1">
      <c r="A30" s="165"/>
      <c r="B30" s="166"/>
      <c r="C30" s="166"/>
      <c r="D30" s="166"/>
      <c r="E30" s="44">
        <v>412</v>
      </c>
      <c r="F30" s="44" t="s">
        <v>37</v>
      </c>
      <c r="G30" s="30">
        <v>6000000</v>
      </c>
      <c r="H30" s="30">
        <v>6000000</v>
      </c>
      <c r="I30" s="32">
        <f t="shared" si="0"/>
        <v>0</v>
      </c>
      <c r="J30" s="45"/>
    </row>
    <row r="31" spans="1:12" ht="33" customHeight="1">
      <c r="A31" s="165"/>
      <c r="B31" s="166"/>
      <c r="C31" s="169" t="s">
        <v>3</v>
      </c>
      <c r="D31" s="169"/>
      <c r="E31" s="169"/>
      <c r="F31" s="169"/>
      <c r="G31" s="51">
        <f>SUM(G25:G30)</f>
        <v>6000000</v>
      </c>
      <c r="H31" s="51">
        <f>SUM(H25:H30)</f>
        <v>6000000</v>
      </c>
      <c r="I31" s="48">
        <f t="shared" si="0"/>
        <v>0</v>
      </c>
      <c r="J31" s="49"/>
    </row>
    <row r="32" spans="1:12" ht="33" customHeight="1">
      <c r="A32" s="170" t="s">
        <v>14</v>
      </c>
      <c r="B32" s="166" t="s">
        <v>45</v>
      </c>
      <c r="C32" s="166">
        <v>61</v>
      </c>
      <c r="D32" s="166" t="s">
        <v>45</v>
      </c>
      <c r="E32" s="44">
        <v>611</v>
      </c>
      <c r="F32" s="44" t="s">
        <v>39</v>
      </c>
      <c r="G32" s="52"/>
      <c r="H32" s="50"/>
      <c r="I32" s="32">
        <f t="shared" si="0"/>
        <v>0</v>
      </c>
      <c r="J32" s="45"/>
    </row>
    <row r="33" spans="1:10" ht="33" customHeight="1">
      <c r="A33" s="165"/>
      <c r="B33" s="166"/>
      <c r="C33" s="166"/>
      <c r="D33" s="166"/>
      <c r="E33" s="44">
        <v>612</v>
      </c>
      <c r="F33" s="44" t="s">
        <v>42</v>
      </c>
      <c r="G33" s="52">
        <v>1802600</v>
      </c>
      <c r="H33" s="50">
        <v>1802600</v>
      </c>
      <c r="I33" s="32">
        <f t="shared" si="0"/>
        <v>0</v>
      </c>
      <c r="J33" s="45"/>
    </row>
    <row r="34" spans="1:10" ht="33" customHeight="1">
      <c r="A34" s="165"/>
      <c r="B34" s="166"/>
      <c r="C34" s="166"/>
      <c r="D34" s="166"/>
      <c r="E34" s="44">
        <v>613</v>
      </c>
      <c r="F34" s="44" t="s">
        <v>43</v>
      </c>
      <c r="G34" s="30">
        <v>0</v>
      </c>
      <c r="H34" s="30">
        <v>0</v>
      </c>
      <c r="I34" s="32">
        <f t="shared" si="0"/>
        <v>0</v>
      </c>
      <c r="J34" s="45"/>
    </row>
    <row r="35" spans="1:10" ht="33" customHeight="1">
      <c r="A35" s="165"/>
      <c r="B35" s="166"/>
      <c r="C35" s="169" t="s">
        <v>3</v>
      </c>
      <c r="D35" s="169"/>
      <c r="E35" s="169"/>
      <c r="F35" s="169"/>
      <c r="G35" s="51">
        <f>SUM(G32:G34)</f>
        <v>1802600</v>
      </c>
      <c r="H35" s="51">
        <f>SUM(H32:H34)</f>
        <v>1802600</v>
      </c>
      <c r="I35" s="48">
        <f t="shared" si="0"/>
        <v>0</v>
      </c>
      <c r="J35" s="49"/>
    </row>
    <row r="36" spans="1:10" ht="33" customHeight="1">
      <c r="A36" s="170" t="s">
        <v>10</v>
      </c>
      <c r="B36" s="166" t="s">
        <v>35</v>
      </c>
      <c r="C36" s="44">
        <v>71</v>
      </c>
      <c r="D36" s="44" t="s">
        <v>35</v>
      </c>
      <c r="E36" s="44">
        <v>711</v>
      </c>
      <c r="F36" s="44" t="s">
        <v>35</v>
      </c>
      <c r="G36" s="30">
        <v>0</v>
      </c>
      <c r="H36" s="30">
        <v>0</v>
      </c>
      <c r="I36" s="32">
        <f t="shared" si="0"/>
        <v>0</v>
      </c>
      <c r="J36" s="45"/>
    </row>
    <row r="37" spans="1:10" ht="33" customHeight="1">
      <c r="A37" s="165"/>
      <c r="B37" s="166"/>
      <c r="C37" s="169" t="s">
        <v>3</v>
      </c>
      <c r="D37" s="169"/>
      <c r="E37" s="169"/>
      <c r="F37" s="169"/>
      <c r="G37" s="47">
        <f>G36</f>
        <v>0</v>
      </c>
      <c r="H37" s="47">
        <v>0</v>
      </c>
      <c r="I37" s="48">
        <f t="shared" si="0"/>
        <v>0</v>
      </c>
      <c r="J37" s="49"/>
    </row>
    <row r="38" spans="1:10" ht="33" customHeight="1">
      <c r="A38" s="170" t="s">
        <v>18</v>
      </c>
      <c r="B38" s="166" t="s">
        <v>34</v>
      </c>
      <c r="C38" s="44">
        <v>81</v>
      </c>
      <c r="D38" s="44" t="s">
        <v>34</v>
      </c>
      <c r="E38" s="44">
        <v>811</v>
      </c>
      <c r="F38" s="44" t="s">
        <v>34</v>
      </c>
      <c r="G38" s="30">
        <v>1630111</v>
      </c>
      <c r="H38" s="30">
        <v>0</v>
      </c>
      <c r="I38" s="32">
        <f t="shared" si="0"/>
        <v>-1630111</v>
      </c>
      <c r="J38" s="45"/>
    </row>
    <row r="39" spans="1:10" ht="33" customHeight="1">
      <c r="A39" s="165"/>
      <c r="B39" s="166"/>
      <c r="C39" s="169" t="s">
        <v>3</v>
      </c>
      <c r="D39" s="169"/>
      <c r="E39" s="169"/>
      <c r="F39" s="169"/>
      <c r="G39" s="47">
        <f>G38</f>
        <v>1630111</v>
      </c>
      <c r="H39" s="47">
        <f>H38</f>
        <v>0</v>
      </c>
      <c r="I39" s="48">
        <f t="shared" si="0"/>
        <v>-1630111</v>
      </c>
      <c r="J39" s="53"/>
    </row>
    <row r="40" spans="1:10" ht="33" customHeight="1">
      <c r="A40" s="165" t="s">
        <v>41</v>
      </c>
      <c r="B40" s="166"/>
      <c r="C40" s="166"/>
      <c r="D40" s="166"/>
      <c r="E40" s="166"/>
      <c r="F40" s="166"/>
      <c r="G40" s="52"/>
      <c r="H40" s="50">
        <v>1611059</v>
      </c>
      <c r="I40" s="32">
        <f t="shared" si="0"/>
        <v>1611059</v>
      </c>
      <c r="J40" s="54"/>
    </row>
    <row r="41" spans="1:10" ht="33" customHeight="1">
      <c r="A41" s="167" t="s">
        <v>40</v>
      </c>
      <c r="B41" s="168"/>
      <c r="C41" s="168"/>
      <c r="D41" s="168"/>
      <c r="E41" s="168"/>
      <c r="F41" s="168"/>
      <c r="G41" s="55">
        <f>G40+G39+G35+G31+G28+G24+G37</f>
        <v>10236351</v>
      </c>
      <c r="H41" s="56">
        <f>H40+H39+H35+H31+H28+H24+H37</f>
        <v>10236469</v>
      </c>
      <c r="I41" s="57">
        <f t="shared" si="0"/>
        <v>118</v>
      </c>
      <c r="J41" s="62">
        <f>느티나무세입!H21-느티나무세출!H41</f>
        <v>0</v>
      </c>
    </row>
  </sheetData>
  <mergeCells count="46">
    <mergeCell ref="A1:J1"/>
    <mergeCell ref="A2:B2"/>
    <mergeCell ref="F2:J2"/>
    <mergeCell ref="A3:F3"/>
    <mergeCell ref="G3:G4"/>
    <mergeCell ref="H3:H4"/>
    <mergeCell ref="I3:I4"/>
    <mergeCell ref="J3:J4"/>
    <mergeCell ref="A4:B4"/>
    <mergeCell ref="C4:D4"/>
    <mergeCell ref="E4:F4"/>
    <mergeCell ref="A5:A24"/>
    <mergeCell ref="B5:B24"/>
    <mergeCell ref="C5:C12"/>
    <mergeCell ref="D5:D12"/>
    <mergeCell ref="E12:F12"/>
    <mergeCell ref="C13:C16"/>
    <mergeCell ref="D13:D16"/>
    <mergeCell ref="E16:F16"/>
    <mergeCell ref="C17:C23"/>
    <mergeCell ref="D17:D23"/>
    <mergeCell ref="E23:F23"/>
    <mergeCell ref="C24:F24"/>
    <mergeCell ref="A25:A27"/>
    <mergeCell ref="B25:B27"/>
    <mergeCell ref="C25:C27"/>
    <mergeCell ref="D25:D27"/>
    <mergeCell ref="A36:A37"/>
    <mergeCell ref="B36:B37"/>
    <mergeCell ref="C37:F37"/>
    <mergeCell ref="C28:F28"/>
    <mergeCell ref="A29:A31"/>
    <mergeCell ref="B29:B31"/>
    <mergeCell ref="C29:C30"/>
    <mergeCell ref="D29:D30"/>
    <mergeCell ref="C31:F31"/>
    <mergeCell ref="A32:A35"/>
    <mergeCell ref="B32:B35"/>
    <mergeCell ref="C32:C34"/>
    <mergeCell ref="A40:F40"/>
    <mergeCell ref="A41:F41"/>
    <mergeCell ref="D32:D34"/>
    <mergeCell ref="C35:F35"/>
    <mergeCell ref="A38:A39"/>
    <mergeCell ref="B38:B39"/>
    <mergeCell ref="C39:F39"/>
  </mergeCells>
  <phoneticPr fontId="11" type="noConversion"/>
  <printOptions horizontalCentered="1"/>
  <pageMargins left="0.19680555164813995" right="0.19680555164813995" top="0.6691666841506958" bottom="0.35430556535720825" header="0.31486111879348755" footer="0.31486111879348755"/>
  <pageSetup paperSize="9" scale="95" orientation="portrait" horizontalDpi="4294967293" verticalDpi="4294967293" r:id="rId1"/>
  <rowBreaks count="1" manualBreakCount="1">
    <brk id="24" max="104857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topLeftCell="A16" zoomScaleSheetLayoutView="100" workbookViewId="0">
      <selection activeCell="N20" sqref="N20"/>
    </sheetView>
  </sheetViews>
  <sheetFormatPr defaultColWidth="9" defaultRowHeight="17.25"/>
  <cols>
    <col min="1" max="1" width="3.75" style="17" customWidth="1"/>
    <col min="2" max="2" width="11.75" style="18" customWidth="1"/>
    <col min="3" max="3" width="3.75" style="18" customWidth="1"/>
    <col min="4" max="4" width="11.75" style="96" customWidth="1"/>
    <col min="5" max="5" width="3.75" style="96" customWidth="1"/>
    <col min="6" max="6" width="13.875" style="96" customWidth="1"/>
    <col min="7" max="7" width="12" style="97" customWidth="1"/>
    <col min="8" max="8" width="12" style="1" customWidth="1"/>
    <col min="9" max="9" width="12" style="98" customWidth="1"/>
    <col min="10" max="10" width="8.5" style="1" customWidth="1"/>
    <col min="11" max="16384" width="9" style="1"/>
  </cols>
  <sheetData>
    <row r="1" spans="1:10" ht="45" customHeight="1">
      <c r="A1" s="151" t="s">
        <v>102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3" customFormat="1" ht="23.25" customHeight="1" thickBot="1">
      <c r="A2" s="152" t="s">
        <v>0</v>
      </c>
      <c r="B2" s="152"/>
      <c r="C2" s="2"/>
      <c r="D2" s="2"/>
      <c r="E2" s="2"/>
      <c r="F2" s="153" t="s">
        <v>70</v>
      </c>
      <c r="G2" s="153"/>
      <c r="H2" s="153"/>
      <c r="I2" s="153"/>
      <c r="J2" s="153"/>
    </row>
    <row r="3" spans="1:10" ht="30" customHeight="1">
      <c r="A3" s="154" t="s">
        <v>2</v>
      </c>
      <c r="B3" s="155"/>
      <c r="C3" s="155"/>
      <c r="D3" s="155"/>
      <c r="E3" s="155"/>
      <c r="F3" s="156"/>
      <c r="G3" s="157" t="s">
        <v>9</v>
      </c>
      <c r="H3" s="157" t="s">
        <v>8</v>
      </c>
      <c r="I3" s="207" t="s">
        <v>5</v>
      </c>
      <c r="J3" s="160" t="s">
        <v>4</v>
      </c>
    </row>
    <row r="4" spans="1:10" ht="30" customHeight="1" thickBot="1">
      <c r="A4" s="162" t="s">
        <v>6</v>
      </c>
      <c r="B4" s="163"/>
      <c r="C4" s="164" t="s">
        <v>1</v>
      </c>
      <c r="D4" s="163"/>
      <c r="E4" s="164" t="s">
        <v>12</v>
      </c>
      <c r="F4" s="163"/>
      <c r="G4" s="158"/>
      <c r="H4" s="158"/>
      <c r="I4" s="208"/>
      <c r="J4" s="209"/>
    </row>
    <row r="5" spans="1:10" ht="34.5" customHeight="1" thickTop="1">
      <c r="A5" s="150" t="s">
        <v>16</v>
      </c>
      <c r="B5" s="206" t="s">
        <v>73</v>
      </c>
      <c r="C5" s="148">
        <v>11</v>
      </c>
      <c r="D5" s="148" t="s">
        <v>74</v>
      </c>
      <c r="E5" s="64">
        <v>111</v>
      </c>
      <c r="F5" s="64" t="s">
        <v>75</v>
      </c>
      <c r="G5" s="69">
        <v>90453640</v>
      </c>
      <c r="H5" s="69">
        <v>87867630</v>
      </c>
      <c r="I5" s="70">
        <f>H5-G5</f>
        <v>-2586010</v>
      </c>
      <c r="J5" s="71"/>
    </row>
    <row r="6" spans="1:10" ht="34.5" customHeight="1">
      <c r="A6" s="145"/>
      <c r="B6" s="148"/>
      <c r="C6" s="149"/>
      <c r="D6" s="149"/>
      <c r="E6" s="9">
        <v>112</v>
      </c>
      <c r="F6" s="9" t="s">
        <v>76</v>
      </c>
      <c r="G6" s="72">
        <v>63547820</v>
      </c>
      <c r="H6" s="72">
        <v>62164780</v>
      </c>
      <c r="I6" s="70">
        <f>H6-G6</f>
        <v>-1383040</v>
      </c>
      <c r="J6" s="73"/>
    </row>
    <row r="7" spans="1:10" ht="34.5" customHeight="1">
      <c r="A7" s="146"/>
      <c r="B7" s="149"/>
      <c r="C7" s="193" t="s">
        <v>3</v>
      </c>
      <c r="D7" s="195"/>
      <c r="E7" s="195"/>
      <c r="F7" s="196"/>
      <c r="G7" s="74">
        <f>G5+G6</f>
        <v>154001460</v>
      </c>
      <c r="H7" s="74">
        <f>H5+H6</f>
        <v>150032410</v>
      </c>
      <c r="I7" s="75">
        <f t="shared" ref="I7:I26" si="0">H7-G7</f>
        <v>-3969050</v>
      </c>
      <c r="J7" s="76"/>
    </row>
    <row r="8" spans="1:10" ht="34.5" customHeight="1">
      <c r="A8" s="144" t="s">
        <v>13</v>
      </c>
      <c r="B8" s="147" t="s">
        <v>66</v>
      </c>
      <c r="C8" s="9">
        <v>41</v>
      </c>
      <c r="D8" s="9" t="s">
        <v>66</v>
      </c>
      <c r="E8" s="9">
        <v>412</v>
      </c>
      <c r="F8" s="9" t="s">
        <v>77</v>
      </c>
      <c r="G8" s="72">
        <v>34488360</v>
      </c>
      <c r="H8" s="72">
        <v>37331470</v>
      </c>
      <c r="I8" s="70">
        <f>H8-G8</f>
        <v>2843110</v>
      </c>
      <c r="J8" s="73"/>
    </row>
    <row r="9" spans="1:10" ht="34.5" customHeight="1">
      <c r="A9" s="146"/>
      <c r="B9" s="149"/>
      <c r="C9" s="193" t="s">
        <v>3</v>
      </c>
      <c r="D9" s="195"/>
      <c r="E9" s="195"/>
      <c r="F9" s="196"/>
      <c r="G9" s="74">
        <f>G8</f>
        <v>34488360</v>
      </c>
      <c r="H9" s="74">
        <f>H8</f>
        <v>37331470</v>
      </c>
      <c r="I9" s="75">
        <f t="shared" si="0"/>
        <v>2843110</v>
      </c>
      <c r="J9" s="76"/>
    </row>
    <row r="10" spans="1:10" ht="34.5" customHeight="1">
      <c r="A10" s="144" t="s">
        <v>7</v>
      </c>
      <c r="B10" s="147" t="s">
        <v>64</v>
      </c>
      <c r="C10" s="9">
        <v>51</v>
      </c>
      <c r="D10" s="9" t="s">
        <v>64</v>
      </c>
      <c r="E10" s="9">
        <v>512</v>
      </c>
      <c r="F10" s="9" t="s">
        <v>78</v>
      </c>
      <c r="G10" s="72">
        <v>0</v>
      </c>
      <c r="H10" s="72"/>
      <c r="I10" s="70">
        <f t="shared" si="0"/>
        <v>0</v>
      </c>
      <c r="J10" s="73"/>
    </row>
    <row r="11" spans="1:10" ht="34.5" customHeight="1">
      <c r="A11" s="146"/>
      <c r="B11" s="149"/>
      <c r="C11" s="193" t="s">
        <v>3</v>
      </c>
      <c r="D11" s="195"/>
      <c r="E11" s="195"/>
      <c r="F11" s="196"/>
      <c r="G11" s="74">
        <f>G10</f>
        <v>0</v>
      </c>
      <c r="H11" s="74">
        <f>H10</f>
        <v>0</v>
      </c>
      <c r="I11" s="75">
        <f t="shared" si="0"/>
        <v>0</v>
      </c>
      <c r="J11" s="76"/>
    </row>
    <row r="12" spans="1:10" ht="34.5" customHeight="1">
      <c r="A12" s="144" t="s">
        <v>14</v>
      </c>
      <c r="B12" s="147" t="s">
        <v>79</v>
      </c>
      <c r="C12" s="9">
        <v>61</v>
      </c>
      <c r="D12" s="9" t="s">
        <v>79</v>
      </c>
      <c r="E12" s="9">
        <v>611</v>
      </c>
      <c r="F12" s="9" t="s">
        <v>80</v>
      </c>
      <c r="G12" s="72">
        <v>1010353960</v>
      </c>
      <c r="H12" s="72">
        <v>1010835380</v>
      </c>
      <c r="I12" s="70">
        <f t="shared" si="0"/>
        <v>481420</v>
      </c>
      <c r="J12" s="73"/>
    </row>
    <row r="13" spans="1:10" ht="34.5" customHeight="1">
      <c r="A13" s="145"/>
      <c r="B13" s="148"/>
      <c r="C13" s="200" t="s">
        <v>3</v>
      </c>
      <c r="D13" s="201"/>
      <c r="E13" s="201"/>
      <c r="F13" s="202"/>
      <c r="G13" s="77">
        <f>G12</f>
        <v>1010353960</v>
      </c>
      <c r="H13" s="77">
        <f>H12</f>
        <v>1010835380</v>
      </c>
      <c r="I13" s="78">
        <f t="shared" si="0"/>
        <v>481420</v>
      </c>
      <c r="J13" s="79"/>
    </row>
    <row r="14" spans="1:10" ht="34.5" customHeight="1">
      <c r="A14" s="203" t="s">
        <v>10</v>
      </c>
      <c r="B14" s="166" t="s">
        <v>20</v>
      </c>
      <c r="C14" s="204">
        <v>71</v>
      </c>
      <c r="D14" s="204" t="s">
        <v>20</v>
      </c>
      <c r="E14" s="80">
        <v>711</v>
      </c>
      <c r="F14" s="80" t="s">
        <v>62</v>
      </c>
      <c r="G14" s="81"/>
      <c r="H14" s="81">
        <v>0</v>
      </c>
      <c r="I14" s="82">
        <f>H14-G14</f>
        <v>0</v>
      </c>
      <c r="J14" s="83"/>
    </row>
    <row r="15" spans="1:10" ht="34.5" customHeight="1">
      <c r="A15" s="203"/>
      <c r="B15" s="166"/>
      <c r="C15" s="204"/>
      <c r="D15" s="204"/>
      <c r="E15" s="80">
        <v>712</v>
      </c>
      <c r="F15" s="80" t="s">
        <v>63</v>
      </c>
      <c r="G15" s="81"/>
      <c r="H15" s="81">
        <v>0</v>
      </c>
      <c r="I15" s="82">
        <f t="shared" ref="I15:I16" si="1">H15-G15</f>
        <v>0</v>
      </c>
      <c r="J15" s="83"/>
    </row>
    <row r="16" spans="1:10" ht="34.5" customHeight="1">
      <c r="A16" s="203"/>
      <c r="B16" s="166"/>
      <c r="C16" s="205" t="s">
        <v>3</v>
      </c>
      <c r="D16" s="205"/>
      <c r="E16" s="205"/>
      <c r="F16" s="205"/>
      <c r="G16" s="84">
        <f>SUM(G14:G15)</f>
        <v>0</v>
      </c>
      <c r="H16" s="84">
        <f>SUM(H14:H15)</f>
        <v>0</v>
      </c>
      <c r="I16" s="48">
        <f t="shared" si="1"/>
        <v>0</v>
      </c>
      <c r="J16" s="85"/>
    </row>
    <row r="17" spans="1:10" ht="34.5" customHeight="1">
      <c r="A17" s="150" t="s">
        <v>18</v>
      </c>
      <c r="B17" s="148" t="s">
        <v>22</v>
      </c>
      <c r="C17" s="191">
        <v>81</v>
      </c>
      <c r="D17" s="172" t="s">
        <v>22</v>
      </c>
      <c r="E17" s="86">
        <v>811</v>
      </c>
      <c r="F17" s="87" t="s">
        <v>81</v>
      </c>
      <c r="G17" s="69">
        <v>0</v>
      </c>
      <c r="H17" s="69">
        <v>0</v>
      </c>
      <c r="I17" s="70">
        <f t="shared" si="0"/>
        <v>0</v>
      </c>
      <c r="J17" s="71"/>
    </row>
    <row r="18" spans="1:10" ht="34.5" customHeight="1">
      <c r="A18" s="150"/>
      <c r="B18" s="148"/>
      <c r="C18" s="192"/>
      <c r="D18" s="166"/>
      <c r="E18" s="88">
        <v>815</v>
      </c>
      <c r="F18" s="89" t="s">
        <v>60</v>
      </c>
      <c r="G18" s="72">
        <v>0</v>
      </c>
      <c r="H18" s="72">
        <v>0</v>
      </c>
      <c r="I18" s="70">
        <v>0</v>
      </c>
      <c r="J18" s="73"/>
    </row>
    <row r="19" spans="1:10" ht="34.5" customHeight="1">
      <c r="A19" s="146"/>
      <c r="B19" s="149"/>
      <c r="C19" s="193" t="s">
        <v>3</v>
      </c>
      <c r="D19" s="194"/>
      <c r="E19" s="195"/>
      <c r="F19" s="196"/>
      <c r="G19" s="90">
        <f>G17+G18</f>
        <v>0</v>
      </c>
      <c r="H19" s="90">
        <f>SUM(H17:H18)</f>
        <v>0</v>
      </c>
      <c r="I19" s="75">
        <f t="shared" si="0"/>
        <v>0</v>
      </c>
      <c r="J19" s="76"/>
    </row>
    <row r="20" spans="1:10" ht="34.5" customHeight="1">
      <c r="A20" s="144" t="s">
        <v>23</v>
      </c>
      <c r="B20" s="147" t="s">
        <v>19</v>
      </c>
      <c r="C20" s="198">
        <v>91</v>
      </c>
      <c r="D20" s="198" t="s">
        <v>19</v>
      </c>
      <c r="E20" s="92">
        <v>911</v>
      </c>
      <c r="F20" s="9" t="s">
        <v>36</v>
      </c>
      <c r="G20" s="72">
        <v>30156385</v>
      </c>
      <c r="H20" s="10">
        <v>30156385</v>
      </c>
      <c r="I20" s="70">
        <f t="shared" si="0"/>
        <v>0</v>
      </c>
      <c r="J20" s="73"/>
    </row>
    <row r="21" spans="1:10" ht="34.5" customHeight="1">
      <c r="A21" s="150"/>
      <c r="B21" s="148"/>
      <c r="C21" s="198"/>
      <c r="D21" s="198"/>
      <c r="E21" s="92"/>
      <c r="F21" s="9" t="s">
        <v>82</v>
      </c>
      <c r="G21" s="72">
        <v>473391</v>
      </c>
      <c r="H21" s="10">
        <v>473391</v>
      </c>
      <c r="I21" s="70"/>
      <c r="J21" s="73"/>
    </row>
    <row r="22" spans="1:10" ht="34.5" customHeight="1">
      <c r="A22" s="197"/>
      <c r="B22" s="149"/>
      <c r="C22" s="193" t="s">
        <v>3</v>
      </c>
      <c r="D22" s="195"/>
      <c r="E22" s="195"/>
      <c r="F22" s="196"/>
      <c r="G22" s="90">
        <f>SUM(G20:G21)</f>
        <v>30629776</v>
      </c>
      <c r="H22" s="90">
        <f>SUM(H20:H21)</f>
        <v>30629776</v>
      </c>
      <c r="I22" s="75">
        <f t="shared" si="0"/>
        <v>0</v>
      </c>
      <c r="J22" s="76"/>
    </row>
    <row r="23" spans="1:10" ht="34.5" customHeight="1">
      <c r="A23" s="199">
        <v>10</v>
      </c>
      <c r="B23" s="147" t="s">
        <v>83</v>
      </c>
      <c r="C23" s="147">
        <v>101</v>
      </c>
      <c r="D23" s="147" t="s">
        <v>83</v>
      </c>
      <c r="E23" s="9">
        <v>1012</v>
      </c>
      <c r="F23" s="9" t="s">
        <v>68</v>
      </c>
      <c r="G23" s="72">
        <v>17675</v>
      </c>
      <c r="H23" s="72">
        <v>21241</v>
      </c>
      <c r="I23" s="70">
        <f t="shared" si="0"/>
        <v>3566</v>
      </c>
      <c r="J23" s="73"/>
    </row>
    <row r="24" spans="1:10" ht="34.5" customHeight="1">
      <c r="A24" s="145"/>
      <c r="B24" s="148"/>
      <c r="C24" s="148"/>
      <c r="D24" s="148"/>
      <c r="E24" s="91">
        <v>1013</v>
      </c>
      <c r="F24" s="91" t="s">
        <v>104</v>
      </c>
      <c r="G24" s="72">
        <v>15405770</v>
      </c>
      <c r="H24" s="72">
        <v>15405770</v>
      </c>
      <c r="I24" s="70">
        <f t="shared" si="0"/>
        <v>0</v>
      </c>
      <c r="J24" s="73"/>
    </row>
    <row r="25" spans="1:10" ht="34.5" customHeight="1">
      <c r="A25" s="145"/>
      <c r="B25" s="148"/>
      <c r="C25" s="149"/>
      <c r="D25" s="149"/>
      <c r="E25" s="9">
        <v>1014</v>
      </c>
      <c r="F25" s="9" t="s">
        <v>59</v>
      </c>
      <c r="G25" s="93">
        <v>48479700</v>
      </c>
      <c r="H25" s="72">
        <v>43968290</v>
      </c>
      <c r="I25" s="70">
        <f t="shared" si="0"/>
        <v>-4511410</v>
      </c>
      <c r="J25" s="73"/>
    </row>
    <row r="26" spans="1:10" ht="34.5" customHeight="1">
      <c r="A26" s="146"/>
      <c r="B26" s="149"/>
      <c r="C26" s="193" t="s">
        <v>3</v>
      </c>
      <c r="D26" s="195"/>
      <c r="E26" s="195"/>
      <c r="F26" s="196"/>
      <c r="G26" s="90">
        <f>G25+G23+G24</f>
        <v>63903145</v>
      </c>
      <c r="H26" s="90">
        <v>59395301</v>
      </c>
      <c r="I26" s="75">
        <f t="shared" si="0"/>
        <v>-4507844</v>
      </c>
      <c r="J26" s="76"/>
    </row>
    <row r="27" spans="1:10" ht="34.5" customHeight="1" thickBot="1">
      <c r="A27" s="188" t="s">
        <v>58</v>
      </c>
      <c r="B27" s="189"/>
      <c r="C27" s="189"/>
      <c r="D27" s="189"/>
      <c r="E27" s="189"/>
      <c r="F27" s="190"/>
      <c r="G27" s="94">
        <f>G26+G22+G19+G13+G11+G9+G7+G16</f>
        <v>1293376701</v>
      </c>
      <c r="H27" s="94">
        <f>H26+H22+H19+H13+H11+H9+H7+H16</f>
        <v>1288224337</v>
      </c>
      <c r="I27" s="94">
        <f>I26+I22+I19+I13+I11+I9+I7+I16</f>
        <v>-5152364</v>
      </c>
      <c r="J27" s="95"/>
    </row>
  </sheetData>
  <mergeCells count="46">
    <mergeCell ref="A1:J1"/>
    <mergeCell ref="A2:B2"/>
    <mergeCell ref="F2:J2"/>
    <mergeCell ref="A3:F3"/>
    <mergeCell ref="G3:G4"/>
    <mergeCell ref="H3:H4"/>
    <mergeCell ref="I3:I4"/>
    <mergeCell ref="J3:J4"/>
    <mergeCell ref="A4:B4"/>
    <mergeCell ref="C4:D4"/>
    <mergeCell ref="E4:F4"/>
    <mergeCell ref="A5:A7"/>
    <mergeCell ref="B5:B7"/>
    <mergeCell ref="C5:C6"/>
    <mergeCell ref="D5:D6"/>
    <mergeCell ref="C7:F7"/>
    <mergeCell ref="A8:A9"/>
    <mergeCell ref="B8:B9"/>
    <mergeCell ref="C9:F9"/>
    <mergeCell ref="A10:A11"/>
    <mergeCell ref="B10:B11"/>
    <mergeCell ref="C11:F11"/>
    <mergeCell ref="A12:A13"/>
    <mergeCell ref="B12:B13"/>
    <mergeCell ref="C13:F13"/>
    <mergeCell ref="A14:A16"/>
    <mergeCell ref="B14:B16"/>
    <mergeCell ref="C14:C15"/>
    <mergeCell ref="D14:D15"/>
    <mergeCell ref="C16:F16"/>
    <mergeCell ref="A27:F27"/>
    <mergeCell ref="A17:A19"/>
    <mergeCell ref="B17:B19"/>
    <mergeCell ref="C17:C18"/>
    <mergeCell ref="D17:D18"/>
    <mergeCell ref="C19:F19"/>
    <mergeCell ref="A20:A22"/>
    <mergeCell ref="B20:B22"/>
    <mergeCell ref="C20:C21"/>
    <mergeCell ref="D20:D21"/>
    <mergeCell ref="C22:F22"/>
    <mergeCell ref="A23:A26"/>
    <mergeCell ref="B23:B26"/>
    <mergeCell ref="C23:C25"/>
    <mergeCell ref="D23:D25"/>
    <mergeCell ref="C26:F26"/>
  </mergeCells>
  <phoneticPr fontId="11" type="noConversion"/>
  <printOptions horizontalCentered="1"/>
  <pageMargins left="0.19666667282581329" right="0.19666667282581329" top="0.6691666841506958" bottom="0.35430556535720825" header="0.31486111879348755" footer="0.31486111879348755"/>
  <pageSetup paperSize="9" scale="82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topLeftCell="A31" zoomScaleSheetLayoutView="100" workbookViewId="0">
      <selection activeCell="K51" sqref="K51"/>
    </sheetView>
  </sheetViews>
  <sheetFormatPr defaultColWidth="9" defaultRowHeight="18"/>
  <cols>
    <col min="1" max="1" width="3.75" style="135" customWidth="1"/>
    <col min="2" max="2" width="11.75" style="135" customWidth="1"/>
    <col min="3" max="3" width="3.75" style="135" customWidth="1"/>
    <col min="4" max="4" width="11.75" style="59" customWidth="1"/>
    <col min="5" max="5" width="3.75" style="59" customWidth="1"/>
    <col min="6" max="6" width="11.75" style="59" customWidth="1"/>
    <col min="7" max="9" width="12" style="60" customWidth="1"/>
    <col min="10" max="10" width="9.125" style="60" customWidth="1"/>
    <col min="11" max="11" width="12.25" style="136" customWidth="1"/>
    <col min="12" max="12" width="12" style="23" customWidth="1"/>
    <col min="13" max="13" width="13.125" style="137" customWidth="1"/>
    <col min="14" max="16384" width="9" style="137"/>
  </cols>
  <sheetData>
    <row r="1" spans="1:14" s="1" customFormat="1" ht="45" customHeight="1">
      <c r="A1" s="151" t="s">
        <v>103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4" s="3" customFormat="1" ht="23.25" customHeight="1" thickBot="1">
      <c r="A2" s="152" t="s">
        <v>57</v>
      </c>
      <c r="B2" s="152"/>
      <c r="C2" s="21"/>
      <c r="D2" s="21"/>
      <c r="E2" s="21"/>
      <c r="F2" s="153" t="s">
        <v>70</v>
      </c>
      <c r="G2" s="153"/>
      <c r="H2" s="153"/>
      <c r="I2" s="153"/>
      <c r="J2" s="153"/>
    </row>
    <row r="3" spans="1:14" s="102" customFormat="1" ht="27.75" customHeight="1">
      <c r="A3" s="154" t="s">
        <v>2</v>
      </c>
      <c r="B3" s="155"/>
      <c r="C3" s="155"/>
      <c r="D3" s="155"/>
      <c r="E3" s="155"/>
      <c r="F3" s="156"/>
      <c r="G3" s="157" t="s">
        <v>9</v>
      </c>
      <c r="H3" s="157" t="s">
        <v>8</v>
      </c>
      <c r="I3" s="157" t="s">
        <v>5</v>
      </c>
      <c r="J3" s="160" t="s">
        <v>4</v>
      </c>
      <c r="K3" s="99"/>
      <c r="L3" s="100"/>
      <c r="M3" s="101"/>
      <c r="N3" s="101"/>
    </row>
    <row r="4" spans="1:14" s="102" customFormat="1" ht="27.75" customHeight="1" thickBot="1">
      <c r="A4" s="162" t="s">
        <v>6</v>
      </c>
      <c r="B4" s="163"/>
      <c r="C4" s="164" t="s">
        <v>1</v>
      </c>
      <c r="D4" s="163"/>
      <c r="E4" s="164" t="s">
        <v>12</v>
      </c>
      <c r="F4" s="163"/>
      <c r="G4" s="158"/>
      <c r="H4" s="158"/>
      <c r="I4" s="158"/>
      <c r="J4" s="209"/>
      <c r="K4" s="99"/>
      <c r="L4" s="100"/>
      <c r="M4" s="101"/>
      <c r="N4" s="101"/>
    </row>
    <row r="5" spans="1:14" s="102" customFormat="1" ht="30" customHeight="1" thickTop="1">
      <c r="A5" s="150" t="s">
        <v>16</v>
      </c>
      <c r="B5" s="148" t="s">
        <v>26</v>
      </c>
      <c r="C5" s="148">
        <v>11</v>
      </c>
      <c r="D5" s="148" t="s">
        <v>25</v>
      </c>
      <c r="E5" s="206">
        <v>111</v>
      </c>
      <c r="F5" s="67" t="s">
        <v>107</v>
      </c>
      <c r="G5" s="5">
        <v>581240400</v>
      </c>
      <c r="H5" s="5">
        <v>577568200</v>
      </c>
      <c r="I5" s="70">
        <f>H5-G5</f>
        <v>-3672200</v>
      </c>
      <c r="J5" s="103"/>
      <c r="K5" s="104"/>
      <c r="L5" s="105"/>
    </row>
    <row r="6" spans="1:14" s="102" customFormat="1" ht="30" customHeight="1">
      <c r="A6" s="150"/>
      <c r="B6" s="148"/>
      <c r="C6" s="148"/>
      <c r="D6" s="148"/>
      <c r="E6" s="149"/>
      <c r="F6" s="67" t="s">
        <v>108</v>
      </c>
      <c r="G6" s="5">
        <v>142462000</v>
      </c>
      <c r="H6" s="5">
        <v>142047200</v>
      </c>
      <c r="I6" s="70"/>
      <c r="J6" s="103"/>
      <c r="K6" s="104"/>
      <c r="L6" s="105"/>
    </row>
    <row r="7" spans="1:14" s="102" customFormat="1" ht="30" customHeight="1">
      <c r="A7" s="145"/>
      <c r="B7" s="148"/>
      <c r="C7" s="148"/>
      <c r="D7" s="148"/>
      <c r="E7" s="147">
        <v>112</v>
      </c>
      <c r="F7" s="91" t="s">
        <v>109</v>
      </c>
      <c r="G7" s="106">
        <v>49952590</v>
      </c>
      <c r="H7" s="10">
        <v>49052850</v>
      </c>
      <c r="I7" s="70">
        <f t="shared" ref="I7:I52" si="0">H7-G7</f>
        <v>-899740</v>
      </c>
      <c r="J7" s="107"/>
      <c r="K7" s="104"/>
      <c r="L7" s="105"/>
    </row>
    <row r="8" spans="1:14" s="102" customFormat="1" ht="30" customHeight="1">
      <c r="A8" s="145"/>
      <c r="B8" s="148"/>
      <c r="C8" s="148"/>
      <c r="D8" s="148"/>
      <c r="E8" s="148"/>
      <c r="F8" s="91" t="s">
        <v>110</v>
      </c>
      <c r="G8" s="106">
        <v>5034000</v>
      </c>
      <c r="H8" s="10">
        <v>5032800</v>
      </c>
      <c r="I8" s="70"/>
      <c r="J8" s="107"/>
      <c r="K8" s="104"/>
      <c r="L8" s="105"/>
    </row>
    <row r="9" spans="1:14" s="102" customFormat="1" ht="30" customHeight="1">
      <c r="A9" s="145"/>
      <c r="B9" s="148"/>
      <c r="C9" s="148"/>
      <c r="D9" s="148"/>
      <c r="E9" s="148"/>
      <c r="F9" s="91" t="s">
        <v>111</v>
      </c>
      <c r="G9" s="106">
        <v>13260000</v>
      </c>
      <c r="H9" s="10">
        <v>13080000</v>
      </c>
      <c r="I9" s="70"/>
      <c r="J9" s="107"/>
      <c r="K9" s="104"/>
      <c r="L9" s="105"/>
    </row>
    <row r="10" spans="1:14" s="102" customFormat="1" ht="30" customHeight="1">
      <c r="A10" s="145"/>
      <c r="B10" s="148"/>
      <c r="C10" s="148"/>
      <c r="D10" s="148"/>
      <c r="E10" s="149"/>
      <c r="F10" s="91" t="s">
        <v>112</v>
      </c>
      <c r="G10" s="106">
        <v>1440000</v>
      </c>
      <c r="H10" s="10">
        <v>1440000</v>
      </c>
      <c r="I10" s="70"/>
      <c r="J10" s="107"/>
      <c r="K10" s="104"/>
      <c r="L10" s="105"/>
    </row>
    <row r="11" spans="1:14" s="102" customFormat="1" ht="30" customHeight="1">
      <c r="A11" s="145"/>
      <c r="B11" s="148"/>
      <c r="C11" s="148"/>
      <c r="D11" s="148"/>
      <c r="E11" s="9">
        <v>113</v>
      </c>
      <c r="F11" s="9" t="s">
        <v>53</v>
      </c>
      <c r="G11" s="106">
        <v>5280000</v>
      </c>
      <c r="H11" s="10">
        <v>5450000</v>
      </c>
      <c r="I11" s="70">
        <f t="shared" si="0"/>
        <v>170000</v>
      </c>
      <c r="J11" s="107"/>
      <c r="K11" s="104"/>
      <c r="L11" s="105"/>
    </row>
    <row r="12" spans="1:14" s="102" customFormat="1" ht="30" customHeight="1">
      <c r="A12" s="145"/>
      <c r="B12" s="148"/>
      <c r="C12" s="148"/>
      <c r="D12" s="148"/>
      <c r="E12" s="147">
        <v>115</v>
      </c>
      <c r="F12" s="91" t="s">
        <v>113</v>
      </c>
      <c r="G12" s="106">
        <v>51875680</v>
      </c>
      <c r="H12" s="10">
        <v>51891350</v>
      </c>
      <c r="I12" s="70">
        <f t="shared" si="0"/>
        <v>15670</v>
      </c>
      <c r="J12" s="107"/>
      <c r="K12" s="104"/>
      <c r="L12" s="105"/>
    </row>
    <row r="13" spans="1:14" s="102" customFormat="1" ht="30" customHeight="1">
      <c r="A13" s="145"/>
      <c r="B13" s="148"/>
      <c r="C13" s="148"/>
      <c r="D13" s="148"/>
      <c r="E13" s="149"/>
      <c r="F13" s="91" t="s">
        <v>114</v>
      </c>
      <c r="G13" s="106">
        <v>10343320</v>
      </c>
      <c r="H13" s="10">
        <v>10309980</v>
      </c>
      <c r="I13" s="70"/>
      <c r="J13" s="107"/>
      <c r="K13" s="104"/>
      <c r="L13" s="105"/>
    </row>
    <row r="14" spans="1:14" s="102" customFormat="1" ht="30" customHeight="1">
      <c r="A14" s="145"/>
      <c r="B14" s="148"/>
      <c r="C14" s="148"/>
      <c r="D14" s="148"/>
      <c r="E14" s="147">
        <v>116</v>
      </c>
      <c r="F14" s="91" t="s">
        <v>115</v>
      </c>
      <c r="G14" s="106">
        <v>51526960</v>
      </c>
      <c r="H14" s="10">
        <v>50921740</v>
      </c>
      <c r="I14" s="70">
        <f t="shared" si="0"/>
        <v>-605220</v>
      </c>
      <c r="J14" s="107"/>
      <c r="K14" s="104"/>
      <c r="L14" s="105"/>
    </row>
    <row r="15" spans="1:14" s="102" customFormat="1" ht="30" customHeight="1">
      <c r="A15" s="145"/>
      <c r="B15" s="148"/>
      <c r="C15" s="148"/>
      <c r="D15" s="148"/>
      <c r="E15" s="149"/>
      <c r="F15" s="91" t="s">
        <v>116</v>
      </c>
      <c r="G15" s="106">
        <v>7986620</v>
      </c>
      <c r="H15" s="10">
        <v>7962660</v>
      </c>
      <c r="I15" s="70"/>
      <c r="J15" s="107"/>
      <c r="K15" s="104"/>
      <c r="L15" s="105"/>
    </row>
    <row r="16" spans="1:14" s="108" customFormat="1" ht="30" customHeight="1">
      <c r="A16" s="145"/>
      <c r="B16" s="148"/>
      <c r="C16" s="149"/>
      <c r="D16" s="149"/>
      <c r="E16" s="235" t="s">
        <v>15</v>
      </c>
      <c r="F16" s="212"/>
      <c r="G16" s="106">
        <f>SUM(G5:G15)</f>
        <v>920401570</v>
      </c>
      <c r="H16" s="106">
        <f>SUM(H5:H15)</f>
        <v>914756780</v>
      </c>
      <c r="I16" s="70">
        <f t="shared" si="0"/>
        <v>-5644790</v>
      </c>
      <c r="J16" s="107"/>
      <c r="K16" s="104"/>
      <c r="L16" s="105"/>
      <c r="M16" s="102"/>
    </row>
    <row r="17" spans="1:13" s="108" customFormat="1" ht="30" customHeight="1">
      <c r="A17" s="145"/>
      <c r="B17" s="148"/>
      <c r="C17" s="147">
        <v>12</v>
      </c>
      <c r="D17" s="147" t="s">
        <v>55</v>
      </c>
      <c r="E17" s="9">
        <v>121</v>
      </c>
      <c r="F17" s="9" t="s">
        <v>54</v>
      </c>
      <c r="G17" s="10">
        <v>4810400</v>
      </c>
      <c r="H17" s="10">
        <v>4028400</v>
      </c>
      <c r="I17" s="70">
        <f t="shared" si="0"/>
        <v>-782000</v>
      </c>
      <c r="J17" s="107"/>
      <c r="K17" s="109"/>
      <c r="L17" s="110"/>
    </row>
    <row r="18" spans="1:13" s="108" customFormat="1" ht="30" customHeight="1">
      <c r="A18" s="145"/>
      <c r="B18" s="148"/>
      <c r="C18" s="148"/>
      <c r="D18" s="148"/>
      <c r="E18" s="9">
        <v>122</v>
      </c>
      <c r="F18" s="9" t="s">
        <v>49</v>
      </c>
      <c r="G18" s="10">
        <v>7200000</v>
      </c>
      <c r="H18" s="10">
        <v>7200000</v>
      </c>
      <c r="I18" s="70">
        <f t="shared" si="0"/>
        <v>0</v>
      </c>
      <c r="J18" s="107"/>
      <c r="K18" s="109"/>
      <c r="L18" s="110"/>
    </row>
    <row r="19" spans="1:13" s="108" customFormat="1" ht="30" customHeight="1">
      <c r="A19" s="145"/>
      <c r="B19" s="148"/>
      <c r="C19" s="148"/>
      <c r="D19" s="148"/>
      <c r="E19" s="9">
        <v>123</v>
      </c>
      <c r="F19" s="9" t="s">
        <v>17</v>
      </c>
      <c r="G19" s="10">
        <v>710360</v>
      </c>
      <c r="H19" s="10">
        <v>505270</v>
      </c>
      <c r="I19" s="70">
        <f t="shared" si="0"/>
        <v>-205090</v>
      </c>
      <c r="J19" s="107"/>
      <c r="K19" s="109"/>
      <c r="L19" s="110"/>
    </row>
    <row r="20" spans="1:13" s="108" customFormat="1" ht="30" customHeight="1">
      <c r="A20" s="145"/>
      <c r="B20" s="148"/>
      <c r="C20" s="149"/>
      <c r="D20" s="149"/>
      <c r="E20" s="235" t="s">
        <v>15</v>
      </c>
      <c r="F20" s="212"/>
      <c r="G20" s="10">
        <f>SUM(G17:G19)</f>
        <v>12720760</v>
      </c>
      <c r="H20" s="10">
        <v>11733670</v>
      </c>
      <c r="I20" s="70">
        <f t="shared" si="0"/>
        <v>-987090</v>
      </c>
      <c r="J20" s="107"/>
      <c r="K20" s="109"/>
      <c r="L20" s="110"/>
    </row>
    <row r="21" spans="1:13" s="108" customFormat="1" ht="30" customHeight="1">
      <c r="A21" s="145"/>
      <c r="B21" s="148"/>
      <c r="C21" s="147">
        <v>13</v>
      </c>
      <c r="D21" s="147" t="s">
        <v>28</v>
      </c>
      <c r="E21" s="9">
        <v>131</v>
      </c>
      <c r="F21" s="9" t="s">
        <v>11</v>
      </c>
      <c r="G21" s="10">
        <v>372935</v>
      </c>
      <c r="H21" s="10">
        <v>283035</v>
      </c>
      <c r="I21" s="70">
        <f t="shared" si="0"/>
        <v>-89900</v>
      </c>
      <c r="J21" s="107"/>
      <c r="K21" s="109"/>
      <c r="L21" s="110"/>
    </row>
    <row r="22" spans="1:13" s="108" customFormat="1" ht="30" customHeight="1">
      <c r="A22" s="145"/>
      <c r="B22" s="148"/>
      <c r="C22" s="148"/>
      <c r="D22" s="148"/>
      <c r="E22" s="9">
        <v>132</v>
      </c>
      <c r="F22" s="9" t="s">
        <v>52</v>
      </c>
      <c r="G22" s="10">
        <v>17722440</v>
      </c>
      <c r="H22" s="10">
        <v>18879940</v>
      </c>
      <c r="I22" s="70">
        <f t="shared" si="0"/>
        <v>1157500</v>
      </c>
      <c r="J22" s="107"/>
      <c r="K22" s="109"/>
      <c r="L22" s="110"/>
    </row>
    <row r="23" spans="1:13" s="108" customFormat="1" ht="30" customHeight="1">
      <c r="A23" s="145"/>
      <c r="B23" s="148"/>
      <c r="C23" s="148"/>
      <c r="D23" s="148"/>
      <c r="E23" s="9">
        <v>133</v>
      </c>
      <c r="F23" s="91" t="s">
        <v>105</v>
      </c>
      <c r="G23" s="10">
        <v>55010370</v>
      </c>
      <c r="H23" s="10">
        <v>55428920</v>
      </c>
      <c r="I23" s="70">
        <f t="shared" si="0"/>
        <v>418550</v>
      </c>
      <c r="J23" s="107"/>
      <c r="K23" s="109"/>
      <c r="L23" s="110"/>
    </row>
    <row r="24" spans="1:13" s="108" customFormat="1" ht="30" customHeight="1">
      <c r="A24" s="145"/>
      <c r="B24" s="148"/>
      <c r="C24" s="148"/>
      <c r="D24" s="148"/>
      <c r="E24" s="9">
        <v>135</v>
      </c>
      <c r="F24" s="9" t="s">
        <v>33</v>
      </c>
      <c r="G24" s="10">
        <v>9716486</v>
      </c>
      <c r="H24" s="10">
        <v>10922191</v>
      </c>
      <c r="I24" s="70">
        <f t="shared" si="0"/>
        <v>1205705</v>
      </c>
      <c r="J24" s="107"/>
      <c r="K24" s="109"/>
      <c r="L24" s="110"/>
    </row>
    <row r="25" spans="1:13" s="102" customFormat="1" ht="30" customHeight="1">
      <c r="A25" s="145"/>
      <c r="B25" s="148"/>
      <c r="C25" s="148"/>
      <c r="D25" s="148"/>
      <c r="E25" s="9">
        <v>136</v>
      </c>
      <c r="F25" s="9" t="s">
        <v>44</v>
      </c>
      <c r="G25" s="10">
        <v>40534810</v>
      </c>
      <c r="H25" s="10">
        <v>39993600</v>
      </c>
      <c r="I25" s="70">
        <f t="shared" si="0"/>
        <v>-541210</v>
      </c>
      <c r="J25" s="107"/>
      <c r="K25" s="109"/>
      <c r="L25" s="110"/>
      <c r="M25" s="108"/>
    </row>
    <row r="26" spans="1:13" s="102" customFormat="1" ht="30" customHeight="1">
      <c r="A26" s="145"/>
      <c r="B26" s="148"/>
      <c r="C26" s="149"/>
      <c r="D26" s="149"/>
      <c r="E26" s="235" t="s">
        <v>15</v>
      </c>
      <c r="F26" s="212"/>
      <c r="G26" s="10">
        <f>SUM(G21:G25)</f>
        <v>123357041</v>
      </c>
      <c r="H26" s="10">
        <f>SUM(H21:H25)</f>
        <v>125507686</v>
      </c>
      <c r="I26" s="70">
        <f t="shared" si="0"/>
        <v>2150645</v>
      </c>
      <c r="J26" s="107"/>
      <c r="K26" s="109"/>
      <c r="L26" s="110"/>
      <c r="M26" s="108"/>
    </row>
    <row r="27" spans="1:13" s="102" customFormat="1" ht="30" customHeight="1">
      <c r="A27" s="146"/>
      <c r="B27" s="149"/>
      <c r="C27" s="138" t="s">
        <v>3</v>
      </c>
      <c r="D27" s="139"/>
      <c r="E27" s="139"/>
      <c r="F27" s="140"/>
      <c r="G27" s="7">
        <f>G26+G20+G16</f>
        <v>1056479371</v>
      </c>
      <c r="H27" s="7">
        <f>H26+H20+H16</f>
        <v>1051998136</v>
      </c>
      <c r="I27" s="75">
        <f t="shared" si="0"/>
        <v>-4481235</v>
      </c>
      <c r="J27" s="111"/>
      <c r="K27" s="104"/>
      <c r="L27" s="105"/>
    </row>
    <row r="28" spans="1:13" s="102" customFormat="1" ht="30" customHeight="1">
      <c r="A28" s="144" t="s">
        <v>31</v>
      </c>
      <c r="B28" s="147" t="s">
        <v>47</v>
      </c>
      <c r="C28" s="147">
        <v>21</v>
      </c>
      <c r="D28" s="147" t="s">
        <v>32</v>
      </c>
      <c r="E28" s="9">
        <v>211</v>
      </c>
      <c r="F28" s="9" t="s">
        <v>32</v>
      </c>
      <c r="G28" s="10">
        <v>24000000</v>
      </c>
      <c r="H28" s="10"/>
      <c r="I28" s="70">
        <f t="shared" si="0"/>
        <v>-24000000</v>
      </c>
      <c r="J28" s="107"/>
      <c r="K28" s="104"/>
      <c r="L28" s="105"/>
    </row>
    <row r="29" spans="1:13" s="102" customFormat="1" ht="30" customHeight="1">
      <c r="A29" s="150"/>
      <c r="B29" s="148"/>
      <c r="C29" s="148"/>
      <c r="D29" s="148"/>
      <c r="E29" s="112">
        <v>212</v>
      </c>
      <c r="F29" s="112" t="s">
        <v>48</v>
      </c>
      <c r="G29" s="113">
        <v>51760900</v>
      </c>
      <c r="H29" s="114">
        <v>22961900</v>
      </c>
      <c r="I29" s="70">
        <f t="shared" si="0"/>
        <v>-28799000</v>
      </c>
      <c r="J29" s="115"/>
      <c r="K29" s="104"/>
      <c r="L29" s="105"/>
    </row>
    <row r="30" spans="1:13" s="102" customFormat="1" ht="30" customHeight="1">
      <c r="A30" s="150"/>
      <c r="B30" s="148"/>
      <c r="C30" s="149"/>
      <c r="D30" s="149"/>
      <c r="E30" s="64">
        <v>213</v>
      </c>
      <c r="F30" s="64" t="s">
        <v>46</v>
      </c>
      <c r="G30" s="116">
        <v>19002900</v>
      </c>
      <c r="H30" s="117">
        <v>14815845</v>
      </c>
      <c r="I30" s="70">
        <f t="shared" si="0"/>
        <v>-4187055</v>
      </c>
      <c r="J30" s="103"/>
      <c r="K30" s="104"/>
      <c r="L30" s="105"/>
    </row>
    <row r="31" spans="1:13" s="102" customFormat="1" ht="30" customHeight="1" thickBot="1">
      <c r="A31" s="231"/>
      <c r="B31" s="232"/>
      <c r="C31" s="233" t="s">
        <v>3</v>
      </c>
      <c r="D31" s="234"/>
      <c r="E31" s="234"/>
      <c r="F31" s="234"/>
      <c r="G31" s="118">
        <f>SUM(G28:G30)</f>
        <v>94763800</v>
      </c>
      <c r="H31" s="118">
        <f>SUM(H28:H30)</f>
        <v>37777745</v>
      </c>
      <c r="I31" s="119">
        <f t="shared" si="0"/>
        <v>-56986055</v>
      </c>
      <c r="J31" s="120"/>
      <c r="K31" s="104"/>
      <c r="L31" s="105"/>
    </row>
    <row r="32" spans="1:13" s="102" customFormat="1" ht="27.75" customHeight="1">
      <c r="A32" s="226" t="s">
        <v>84</v>
      </c>
      <c r="B32" s="227" t="s">
        <v>85</v>
      </c>
      <c r="C32" s="227">
        <v>31</v>
      </c>
      <c r="D32" s="227" t="s">
        <v>28</v>
      </c>
      <c r="E32" s="121">
        <v>311</v>
      </c>
      <c r="F32" s="121" t="s">
        <v>86</v>
      </c>
      <c r="G32" s="122">
        <v>92820087</v>
      </c>
      <c r="H32" s="122">
        <v>94389607</v>
      </c>
      <c r="I32" s="123">
        <f t="shared" si="0"/>
        <v>1569520</v>
      </c>
      <c r="J32" s="124"/>
      <c r="K32" s="104"/>
      <c r="L32" s="105"/>
    </row>
    <row r="33" spans="1:12" s="102" customFormat="1" ht="27.75" customHeight="1">
      <c r="A33" s="145"/>
      <c r="B33" s="148"/>
      <c r="C33" s="148"/>
      <c r="D33" s="148"/>
      <c r="E33" s="9">
        <v>312</v>
      </c>
      <c r="F33" s="9" t="s">
        <v>87</v>
      </c>
      <c r="G33" s="10">
        <v>8494426</v>
      </c>
      <c r="H33" s="10">
        <v>9129606</v>
      </c>
      <c r="I33" s="70">
        <f t="shared" si="0"/>
        <v>635180</v>
      </c>
      <c r="J33" s="107"/>
      <c r="K33" s="104"/>
      <c r="L33" s="105"/>
    </row>
    <row r="34" spans="1:12" s="102" customFormat="1" ht="27.75" customHeight="1">
      <c r="A34" s="145"/>
      <c r="B34" s="148"/>
      <c r="C34" s="148"/>
      <c r="D34" s="148"/>
      <c r="E34" s="9">
        <v>314</v>
      </c>
      <c r="F34" s="9" t="s">
        <v>88</v>
      </c>
      <c r="G34" s="10">
        <v>17634590</v>
      </c>
      <c r="H34" s="10">
        <v>17901630</v>
      </c>
      <c r="I34" s="70">
        <f t="shared" si="0"/>
        <v>267040</v>
      </c>
      <c r="J34" s="107"/>
      <c r="K34" s="104"/>
      <c r="L34" s="105"/>
    </row>
    <row r="35" spans="1:12" s="102" customFormat="1" ht="27.75" customHeight="1">
      <c r="A35" s="145"/>
      <c r="B35" s="148"/>
      <c r="C35" s="148"/>
      <c r="D35" s="148"/>
      <c r="E35" s="9">
        <v>315</v>
      </c>
      <c r="F35" s="9" t="s">
        <v>89</v>
      </c>
      <c r="G35" s="10">
        <v>1750000</v>
      </c>
      <c r="H35" s="10">
        <v>1550000</v>
      </c>
      <c r="I35" s="70">
        <f t="shared" si="0"/>
        <v>-200000</v>
      </c>
      <c r="J35" s="107"/>
      <c r="K35" s="104"/>
      <c r="L35" s="105"/>
    </row>
    <row r="36" spans="1:12" s="102" customFormat="1" ht="27.75" customHeight="1">
      <c r="A36" s="145"/>
      <c r="B36" s="148"/>
      <c r="C36" s="68">
        <v>33</v>
      </c>
      <c r="D36" s="68" t="s">
        <v>85</v>
      </c>
      <c r="E36" s="125">
        <v>335</v>
      </c>
      <c r="F36" s="65" t="s">
        <v>90</v>
      </c>
      <c r="G36" s="126">
        <v>317070</v>
      </c>
      <c r="H36" s="126">
        <v>359260</v>
      </c>
      <c r="I36" s="70">
        <f t="shared" si="0"/>
        <v>42190</v>
      </c>
      <c r="J36" s="127"/>
      <c r="K36" s="104"/>
      <c r="L36" s="105"/>
    </row>
    <row r="37" spans="1:12" s="102" customFormat="1" ht="27.75" customHeight="1">
      <c r="A37" s="145"/>
      <c r="B37" s="191"/>
      <c r="C37" s="228" t="s">
        <v>3</v>
      </c>
      <c r="D37" s="229"/>
      <c r="E37" s="229"/>
      <c r="F37" s="230"/>
      <c r="G37" s="128">
        <f>SUM(G32:G36)</f>
        <v>121016173</v>
      </c>
      <c r="H37" s="128">
        <f>SUM(H32:H36)</f>
        <v>123330103</v>
      </c>
      <c r="I37" s="75">
        <f t="shared" si="0"/>
        <v>2313930</v>
      </c>
      <c r="J37" s="129"/>
      <c r="K37" s="104"/>
      <c r="L37" s="105"/>
    </row>
    <row r="38" spans="1:12" s="102" customFormat="1" ht="27.75" customHeight="1">
      <c r="A38" s="220" t="s">
        <v>91</v>
      </c>
      <c r="B38" s="222" t="s">
        <v>30</v>
      </c>
      <c r="C38" s="130"/>
      <c r="D38" s="131" t="s">
        <v>106</v>
      </c>
      <c r="E38" s="66">
        <v>414</v>
      </c>
      <c r="F38" s="86" t="s">
        <v>92</v>
      </c>
      <c r="G38" s="10">
        <v>6000000</v>
      </c>
      <c r="H38" s="10">
        <v>6000000</v>
      </c>
      <c r="I38" s="70">
        <f t="shared" si="0"/>
        <v>0</v>
      </c>
      <c r="J38" s="107"/>
      <c r="K38" s="104"/>
      <c r="L38" s="105"/>
    </row>
    <row r="39" spans="1:12" s="102" customFormat="1" ht="27.75" customHeight="1">
      <c r="A39" s="221"/>
      <c r="B39" s="223"/>
      <c r="C39" s="139" t="s">
        <v>3</v>
      </c>
      <c r="D39" s="139"/>
      <c r="E39" s="224"/>
      <c r="F39" s="140"/>
      <c r="G39" s="7">
        <f>SUM(G38:G38)</f>
        <v>6000000</v>
      </c>
      <c r="H39" s="7">
        <f>SUM(H38:H38)</f>
        <v>6000000</v>
      </c>
      <c r="I39" s="75">
        <f t="shared" si="0"/>
        <v>0</v>
      </c>
      <c r="J39" s="111"/>
      <c r="K39" s="104"/>
      <c r="L39" s="105"/>
    </row>
    <row r="40" spans="1:12" s="102" customFormat="1" ht="27.75" customHeight="1">
      <c r="A40" s="150" t="s">
        <v>7</v>
      </c>
      <c r="B40" s="191" t="s">
        <v>93</v>
      </c>
      <c r="C40" s="65">
        <v>51</v>
      </c>
      <c r="D40" s="65" t="s">
        <v>94</v>
      </c>
      <c r="E40" s="88">
        <v>511</v>
      </c>
      <c r="F40" s="9" t="s">
        <v>93</v>
      </c>
      <c r="G40" s="5"/>
      <c r="H40" s="5"/>
      <c r="I40" s="70">
        <f t="shared" si="0"/>
        <v>0</v>
      </c>
      <c r="J40" s="132"/>
      <c r="K40" s="104"/>
      <c r="L40" s="105"/>
    </row>
    <row r="41" spans="1:12" s="102" customFormat="1" ht="27.75" customHeight="1">
      <c r="A41" s="146"/>
      <c r="B41" s="149"/>
      <c r="C41" s="225" t="s">
        <v>3</v>
      </c>
      <c r="D41" s="224"/>
      <c r="E41" s="139"/>
      <c r="F41" s="140"/>
      <c r="G41" s="7">
        <f>SUM(G40:G40)</f>
        <v>0</v>
      </c>
      <c r="H41" s="7">
        <f>SUM(H40:H40)</f>
        <v>0</v>
      </c>
      <c r="I41" s="75">
        <f t="shared" si="0"/>
        <v>0</v>
      </c>
      <c r="J41" s="133"/>
      <c r="K41" s="104"/>
      <c r="L41" s="105"/>
    </row>
    <row r="42" spans="1:12" s="102" customFormat="1" ht="27.75" customHeight="1">
      <c r="A42" s="144" t="s">
        <v>14</v>
      </c>
      <c r="B42" s="147" t="s">
        <v>45</v>
      </c>
      <c r="C42" s="147">
        <v>61</v>
      </c>
      <c r="D42" s="147" t="s">
        <v>45</v>
      </c>
      <c r="E42" s="9">
        <v>611</v>
      </c>
      <c r="F42" s="9" t="s">
        <v>39</v>
      </c>
      <c r="G42" s="10">
        <v>1603851</v>
      </c>
      <c r="H42" s="10">
        <v>1603851</v>
      </c>
      <c r="I42" s="70">
        <f t="shared" si="0"/>
        <v>0</v>
      </c>
      <c r="J42" s="107"/>
      <c r="K42" s="104"/>
      <c r="L42" s="105"/>
    </row>
    <row r="43" spans="1:12" s="102" customFormat="1" ht="27.75" customHeight="1">
      <c r="A43" s="145"/>
      <c r="B43" s="148"/>
      <c r="C43" s="149"/>
      <c r="D43" s="149"/>
      <c r="E43" s="9">
        <v>612</v>
      </c>
      <c r="F43" s="9" t="s">
        <v>42</v>
      </c>
      <c r="G43" s="10">
        <v>13154</v>
      </c>
      <c r="H43" s="10">
        <v>13154</v>
      </c>
      <c r="I43" s="70">
        <f t="shared" si="0"/>
        <v>0</v>
      </c>
      <c r="J43" s="107"/>
      <c r="K43" s="104"/>
      <c r="L43" s="105"/>
    </row>
    <row r="44" spans="1:12" s="102" customFormat="1" ht="27.75" customHeight="1">
      <c r="A44" s="146"/>
      <c r="B44" s="149"/>
      <c r="C44" s="138" t="s">
        <v>3</v>
      </c>
      <c r="D44" s="139"/>
      <c r="E44" s="139"/>
      <c r="F44" s="140"/>
      <c r="G44" s="7">
        <f>G42+G43</f>
        <v>1617005</v>
      </c>
      <c r="H44" s="7">
        <f>H42+H43</f>
        <v>1617005</v>
      </c>
      <c r="I44" s="75">
        <f t="shared" si="0"/>
        <v>0</v>
      </c>
      <c r="J44" s="111"/>
      <c r="K44" s="104"/>
      <c r="L44" s="105"/>
    </row>
    <row r="45" spans="1:12" s="102" customFormat="1" ht="27.75" customHeight="1">
      <c r="A45" s="144" t="s">
        <v>10</v>
      </c>
      <c r="B45" s="147" t="s">
        <v>35</v>
      </c>
      <c r="C45" s="9">
        <v>71</v>
      </c>
      <c r="D45" s="9" t="s">
        <v>35</v>
      </c>
      <c r="E45" s="9">
        <v>711</v>
      </c>
      <c r="F45" s="9" t="s">
        <v>35</v>
      </c>
      <c r="G45" s="10">
        <v>743100</v>
      </c>
      <c r="H45" s="10">
        <v>1355498</v>
      </c>
      <c r="I45" s="70">
        <f t="shared" si="0"/>
        <v>612398</v>
      </c>
      <c r="J45" s="107"/>
      <c r="K45" s="104"/>
      <c r="L45" s="105"/>
    </row>
    <row r="46" spans="1:12" s="102" customFormat="1" ht="27.75" customHeight="1">
      <c r="A46" s="146"/>
      <c r="B46" s="149"/>
      <c r="C46" s="138" t="s">
        <v>3</v>
      </c>
      <c r="D46" s="139"/>
      <c r="E46" s="139"/>
      <c r="F46" s="140"/>
      <c r="G46" s="7">
        <f>G45</f>
        <v>743100</v>
      </c>
      <c r="H46" s="7">
        <f>H45</f>
        <v>1355498</v>
      </c>
      <c r="I46" s="75">
        <f t="shared" si="0"/>
        <v>612398</v>
      </c>
      <c r="J46" s="111"/>
      <c r="K46" s="104"/>
      <c r="L46" s="105"/>
    </row>
    <row r="47" spans="1:12" s="102" customFormat="1" ht="27.75" customHeight="1">
      <c r="A47" s="144" t="s">
        <v>18</v>
      </c>
      <c r="B47" s="147" t="s">
        <v>34</v>
      </c>
      <c r="C47" s="9">
        <v>81</v>
      </c>
      <c r="D47" s="9" t="s">
        <v>34</v>
      </c>
      <c r="E47" s="9">
        <v>811</v>
      </c>
      <c r="F47" s="9" t="s">
        <v>34</v>
      </c>
      <c r="G47" s="10">
        <v>12757252</v>
      </c>
      <c r="H47" s="10"/>
      <c r="I47" s="70">
        <f t="shared" si="0"/>
        <v>-12757252</v>
      </c>
      <c r="J47" s="107"/>
      <c r="K47" s="104"/>
      <c r="L47" s="105"/>
    </row>
    <row r="48" spans="1:12" s="102" customFormat="1" ht="27.75" customHeight="1">
      <c r="A48" s="146"/>
      <c r="B48" s="149"/>
      <c r="C48" s="138" t="s">
        <v>3</v>
      </c>
      <c r="D48" s="139"/>
      <c r="E48" s="139"/>
      <c r="F48" s="140"/>
      <c r="G48" s="7">
        <f>G47</f>
        <v>12757252</v>
      </c>
      <c r="H48" s="7">
        <f>H47</f>
        <v>0</v>
      </c>
      <c r="I48" s="75">
        <f t="shared" si="0"/>
        <v>-12757252</v>
      </c>
      <c r="J48" s="111"/>
      <c r="K48" s="104"/>
      <c r="L48" s="105"/>
    </row>
    <row r="49" spans="1:12" s="102" customFormat="1" ht="27.75" customHeight="1">
      <c r="A49" s="213" t="s">
        <v>23</v>
      </c>
      <c r="B49" s="214" t="s">
        <v>95</v>
      </c>
      <c r="C49" s="65">
        <v>91</v>
      </c>
      <c r="D49" s="65" t="s">
        <v>96</v>
      </c>
      <c r="E49" s="65">
        <v>911</v>
      </c>
      <c r="F49" s="65" t="s">
        <v>96</v>
      </c>
      <c r="G49" s="10">
        <v>0</v>
      </c>
      <c r="H49" s="10">
        <v>0</v>
      </c>
      <c r="I49" s="70">
        <f t="shared" si="0"/>
        <v>0</v>
      </c>
      <c r="J49" s="107"/>
      <c r="K49" s="104"/>
      <c r="L49" s="105"/>
    </row>
    <row r="50" spans="1:12" s="102" customFormat="1" ht="27.75" customHeight="1">
      <c r="A50" s="171"/>
      <c r="B50" s="215"/>
      <c r="C50" s="138" t="s">
        <v>3</v>
      </c>
      <c r="D50" s="139"/>
      <c r="E50" s="139"/>
      <c r="F50" s="140"/>
      <c r="G50" s="7">
        <f>G49</f>
        <v>0</v>
      </c>
      <c r="H50" s="7">
        <f>H49</f>
        <v>0</v>
      </c>
      <c r="I50" s="75">
        <f t="shared" ref="I50" si="1">H50-G50</f>
        <v>0</v>
      </c>
      <c r="J50" s="111"/>
      <c r="K50" s="104"/>
      <c r="L50" s="105"/>
    </row>
    <row r="51" spans="1:12" s="102" customFormat="1" ht="27.75" customHeight="1">
      <c r="A51" s="216">
        <v>10</v>
      </c>
      <c r="B51" s="218" t="s">
        <v>97</v>
      </c>
      <c r="C51" s="65">
        <v>101</v>
      </c>
      <c r="D51" s="65" t="s">
        <v>98</v>
      </c>
      <c r="E51" s="65">
        <v>1011</v>
      </c>
      <c r="F51" s="65" t="s">
        <v>99</v>
      </c>
      <c r="G51" s="10">
        <v>0</v>
      </c>
      <c r="H51" s="10"/>
      <c r="I51" s="70">
        <f t="shared" si="0"/>
        <v>0</v>
      </c>
      <c r="J51" s="107"/>
      <c r="K51" s="104"/>
      <c r="L51" s="105"/>
    </row>
    <row r="52" spans="1:12" s="102" customFormat="1" ht="27.75" customHeight="1">
      <c r="A52" s="217"/>
      <c r="B52" s="219"/>
      <c r="C52" s="138" t="s">
        <v>3</v>
      </c>
      <c r="D52" s="139"/>
      <c r="E52" s="139"/>
      <c r="F52" s="140"/>
      <c r="G52" s="7">
        <f>G51</f>
        <v>0</v>
      </c>
      <c r="H52" s="7">
        <f>H51</f>
        <v>0</v>
      </c>
      <c r="I52" s="75">
        <f t="shared" si="0"/>
        <v>0</v>
      </c>
      <c r="J52" s="111"/>
      <c r="K52" s="104"/>
      <c r="L52" s="105"/>
    </row>
    <row r="53" spans="1:12" s="102" customFormat="1" ht="27.75" customHeight="1">
      <c r="A53" s="210" t="s">
        <v>41</v>
      </c>
      <c r="B53" s="211"/>
      <c r="C53" s="211"/>
      <c r="D53" s="211"/>
      <c r="E53" s="211"/>
      <c r="F53" s="212"/>
      <c r="G53" s="10"/>
      <c r="H53" s="10">
        <v>66145850</v>
      </c>
      <c r="I53" s="70">
        <f>H53-G53</f>
        <v>66145850</v>
      </c>
      <c r="J53" s="107"/>
      <c r="K53" s="104"/>
      <c r="L53" s="105"/>
    </row>
    <row r="54" spans="1:12" s="102" customFormat="1" ht="27.75" customHeight="1" thickBot="1">
      <c r="A54" s="141" t="s">
        <v>40</v>
      </c>
      <c r="B54" s="142"/>
      <c r="C54" s="142"/>
      <c r="D54" s="142"/>
      <c r="E54" s="142"/>
      <c r="F54" s="143"/>
      <c r="G54" s="14">
        <f>G53+G48+G46+G44+G39+G31+G27+G37+G41</f>
        <v>1293376701</v>
      </c>
      <c r="H54" s="14">
        <f>H53+H48+H46+H44+H39+H31+H27+H37+H41</f>
        <v>1288224337</v>
      </c>
      <c r="I54" s="15">
        <f>I53+I48+I46+I44+I39+I31+I27+I37+I41</f>
        <v>-5152364</v>
      </c>
      <c r="J54" s="134"/>
      <c r="K54" s="104"/>
      <c r="L54" s="105"/>
    </row>
  </sheetData>
  <mergeCells count="62">
    <mergeCell ref="A1:J1"/>
    <mergeCell ref="A2:B2"/>
    <mergeCell ref="F2:J2"/>
    <mergeCell ref="A3:F3"/>
    <mergeCell ref="G3:G4"/>
    <mergeCell ref="H3:H4"/>
    <mergeCell ref="I3:I4"/>
    <mergeCell ref="J3:J4"/>
    <mergeCell ref="A4:B4"/>
    <mergeCell ref="C4:D4"/>
    <mergeCell ref="E4:F4"/>
    <mergeCell ref="A5:A27"/>
    <mergeCell ref="B5:B27"/>
    <mergeCell ref="C5:C16"/>
    <mergeCell ref="D5:D16"/>
    <mergeCell ref="E16:F16"/>
    <mergeCell ref="C17:C20"/>
    <mergeCell ref="D17:D20"/>
    <mergeCell ref="E20:F20"/>
    <mergeCell ref="C21:C26"/>
    <mergeCell ref="E5:E6"/>
    <mergeCell ref="E7:E10"/>
    <mergeCell ref="E12:E13"/>
    <mergeCell ref="E14:E15"/>
    <mergeCell ref="D21:D26"/>
    <mergeCell ref="E26:F26"/>
    <mergeCell ref="C27:F27"/>
    <mergeCell ref="A28:A31"/>
    <mergeCell ref="B28:B31"/>
    <mergeCell ref="C28:C30"/>
    <mergeCell ref="D28:D30"/>
    <mergeCell ref="C31:F31"/>
    <mergeCell ref="A32:A37"/>
    <mergeCell ref="B32:B37"/>
    <mergeCell ref="C32:C35"/>
    <mergeCell ref="D32:D35"/>
    <mergeCell ref="C37:F37"/>
    <mergeCell ref="A45:A46"/>
    <mergeCell ref="B45:B46"/>
    <mergeCell ref="C46:F46"/>
    <mergeCell ref="A38:A39"/>
    <mergeCell ref="B38:B39"/>
    <mergeCell ref="C39:F39"/>
    <mergeCell ref="A40:A41"/>
    <mergeCell ref="B40:B41"/>
    <mergeCell ref="C41:F41"/>
    <mergeCell ref="A42:A44"/>
    <mergeCell ref="B42:B44"/>
    <mergeCell ref="C42:C43"/>
    <mergeCell ref="D42:D43"/>
    <mergeCell ref="C44:F44"/>
    <mergeCell ref="A47:A48"/>
    <mergeCell ref="B47:B48"/>
    <mergeCell ref="C48:F48"/>
    <mergeCell ref="A53:F53"/>
    <mergeCell ref="A54:F54"/>
    <mergeCell ref="C50:F50"/>
    <mergeCell ref="C52:F52"/>
    <mergeCell ref="A49:A50"/>
    <mergeCell ref="B49:B50"/>
    <mergeCell ref="A51:A52"/>
    <mergeCell ref="B51:B52"/>
  </mergeCells>
  <phoneticPr fontId="11" type="noConversion"/>
  <printOptions horizontalCentered="1"/>
  <pageMargins left="0.19666667282581329" right="0.19666667282581329" top="0.6691666841506958" bottom="0.35430556535720825" header="0.31486111879348755" footer="0.31486111879348755"/>
  <pageSetup paperSize="9" scale="86" orientation="portrait" horizontalDpi="4294967293" verticalDpi="4294967293" r:id="rId1"/>
  <rowBreaks count="1" manualBreakCount="1">
    <brk id="27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느티나무세입</vt:lpstr>
      <vt:lpstr>느티나무세출</vt:lpstr>
      <vt:lpstr>요양 세입 </vt:lpstr>
      <vt:lpstr>요양 세출</vt:lpstr>
      <vt:lpstr>느티나무세출!Print_Area</vt:lpstr>
      <vt:lpstr>'요양 세출'!Print_Area</vt:lpstr>
      <vt:lpstr>느티나무세출!Print_Titles</vt:lpstr>
      <vt:lpstr>'요양 세출'!Print_Titles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Han. YD</cp:lastModifiedBy>
  <cp:revision>3</cp:revision>
  <cp:lastPrinted>2020-03-19T08:34:33Z</cp:lastPrinted>
  <dcterms:created xsi:type="dcterms:W3CDTF">2017-02-16T04:53:46Z</dcterms:created>
  <dcterms:modified xsi:type="dcterms:W3CDTF">2020-03-19T08:35:01Z</dcterms:modified>
  <cp:version>1000.0100.01</cp:version>
</cp:coreProperties>
</file>