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8545" windowHeight="11835"/>
  </bookViews>
  <sheets>
    <sheet name="요양 세입 " sheetId="1" r:id="rId1"/>
    <sheet name="요양 세출" sheetId="2" r:id="rId2"/>
  </sheets>
  <definedNames>
    <definedName name="_xlnm.Print_Area" localSheetId="1">'요양 세출'!$A$1:$J$53</definedName>
    <definedName name="_xlnm.Print_Titles" localSheetId="1">'요양 세출'!$1:$4</definedName>
  </definedNames>
  <calcPr calcId="144525"/>
</workbook>
</file>

<file path=xl/calcChain.xml><?xml version="1.0" encoding="utf-8"?>
<calcChain xmlns="http://schemas.openxmlformats.org/spreadsheetml/2006/main">
  <c r="H25" i="1" l="1"/>
  <c r="G45" i="2" l="1"/>
  <c r="G22" i="1"/>
  <c r="H22" i="1"/>
  <c r="I22" i="1" l="1"/>
  <c r="I52" i="2" l="1"/>
  <c r="I51" i="2"/>
  <c r="I50" i="2"/>
  <c r="H49" i="2"/>
  <c r="G49" i="2"/>
  <c r="I48" i="2"/>
  <c r="H47" i="2"/>
  <c r="G47" i="2"/>
  <c r="I46" i="2"/>
  <c r="H45" i="2"/>
  <c r="I45" i="2" s="1"/>
  <c r="I44" i="2"/>
  <c r="I43" i="2"/>
  <c r="H42" i="2"/>
  <c r="G42" i="2"/>
  <c r="I41" i="2"/>
  <c r="H40" i="2"/>
  <c r="G40" i="2"/>
  <c r="I39" i="2"/>
  <c r="H38" i="2"/>
  <c r="G38" i="2"/>
  <c r="I37" i="2"/>
  <c r="I36" i="2"/>
  <c r="I35" i="2"/>
  <c r="I34" i="2"/>
  <c r="I33" i="2"/>
  <c r="I32" i="2"/>
  <c r="I31" i="2"/>
  <c r="I30" i="2"/>
  <c r="I29" i="2"/>
  <c r="I28" i="2"/>
  <c r="H27" i="2"/>
  <c r="G27" i="2"/>
  <c r="I27" i="2" s="1"/>
  <c r="I26" i="2"/>
  <c r="I25" i="2"/>
  <c r="I24" i="2"/>
  <c r="H22" i="2"/>
  <c r="G22" i="2"/>
  <c r="I21" i="2"/>
  <c r="I20" i="2"/>
  <c r="I19" i="2"/>
  <c r="I18" i="2"/>
  <c r="I17" i="2"/>
  <c r="I16" i="2"/>
  <c r="H15" i="2"/>
  <c r="G15" i="2"/>
  <c r="I14" i="2"/>
  <c r="I13" i="2"/>
  <c r="I12" i="2"/>
  <c r="H11" i="2"/>
  <c r="G11" i="2"/>
  <c r="I11" i="2" s="1"/>
  <c r="I10" i="2"/>
  <c r="I9" i="2"/>
  <c r="I8" i="2"/>
  <c r="I7" i="2"/>
  <c r="I6" i="2"/>
  <c r="I5" i="2"/>
  <c r="G25" i="1"/>
  <c r="I24" i="1"/>
  <c r="I23" i="1"/>
  <c r="I20" i="1"/>
  <c r="H19" i="1"/>
  <c r="G19" i="1"/>
  <c r="I17" i="1"/>
  <c r="H16" i="1"/>
  <c r="G16" i="1"/>
  <c r="I15" i="1"/>
  <c r="I14" i="1"/>
  <c r="H13" i="1"/>
  <c r="G13" i="1"/>
  <c r="I12" i="1"/>
  <c r="H11" i="1"/>
  <c r="G11" i="1"/>
  <c r="I10" i="1"/>
  <c r="H9" i="1"/>
  <c r="G9" i="1"/>
  <c r="I8" i="1"/>
  <c r="H7" i="1"/>
  <c r="G7" i="1"/>
  <c r="I6" i="1"/>
  <c r="I5" i="1"/>
  <c r="I13" i="1" l="1"/>
  <c r="I38" i="2"/>
  <c r="I11" i="1"/>
  <c r="I16" i="1"/>
  <c r="I19" i="1"/>
  <c r="H23" i="2"/>
  <c r="I9" i="1"/>
  <c r="H26" i="1"/>
  <c r="I40" i="2"/>
  <c r="I49" i="2"/>
  <c r="I7" i="1"/>
  <c r="I15" i="2"/>
  <c r="I47" i="2"/>
  <c r="G26" i="1"/>
  <c r="I22" i="2"/>
  <c r="I42" i="2"/>
  <c r="I25" i="1"/>
  <c r="G23" i="2"/>
  <c r="I23" i="2" s="1"/>
  <c r="H53" i="2"/>
  <c r="J53" i="2" l="1"/>
  <c r="I26" i="1"/>
  <c r="I53" i="2"/>
  <c r="G53" i="2"/>
</calcChain>
</file>

<file path=xl/sharedStrings.xml><?xml version="1.0" encoding="utf-8"?>
<sst xmlns="http://schemas.openxmlformats.org/spreadsheetml/2006/main" count="147" uniqueCount="97">
  <si>
    <t xml:space="preserve">◆ 세입                                                                                                      </t>
  </si>
  <si>
    <t>이월금</t>
  </si>
  <si>
    <t>잡수익</t>
  </si>
  <si>
    <t>준비금</t>
  </si>
  <si>
    <t>차입금</t>
  </si>
  <si>
    <t>전입금</t>
  </si>
  <si>
    <t>04</t>
  </si>
  <si>
    <t>적립금</t>
  </si>
  <si>
    <t>09</t>
  </si>
  <si>
    <t>06</t>
  </si>
  <si>
    <t>전출금</t>
  </si>
  <si>
    <t>예비비</t>
  </si>
  <si>
    <t>잡지출</t>
  </si>
  <si>
    <t>05</t>
  </si>
  <si>
    <t>07</t>
  </si>
  <si>
    <t>홍보비</t>
  </si>
  <si>
    <t>연료비</t>
  </si>
  <si>
    <t>08</t>
  </si>
  <si>
    <t>장의비</t>
  </si>
  <si>
    <t>피복비</t>
  </si>
  <si>
    <t>의료비</t>
  </si>
  <si>
    <t>2018년 안심노인요양시설 결산서</t>
  </si>
  <si>
    <t>과년도지출전출금</t>
  </si>
  <si>
    <t>사회보험부담비용</t>
  </si>
  <si>
    <t>퇴직금및퇴직적립금</t>
  </si>
  <si>
    <t xml:space="preserve">  (단위:원)</t>
  </si>
  <si>
    <t>시설환경 개선준비금</t>
  </si>
  <si>
    <t>입소자
부담금수입</t>
  </si>
  <si>
    <t>장기요양급여수입</t>
  </si>
  <si>
    <t>기타예금이자수입</t>
  </si>
  <si>
    <t>합계</t>
  </si>
  <si>
    <t>사업비</t>
  </si>
  <si>
    <t>생계비</t>
  </si>
  <si>
    <t>03</t>
  </si>
  <si>
    <t>차량비</t>
  </si>
  <si>
    <t>시설비</t>
  </si>
  <si>
    <t>02</t>
  </si>
  <si>
    <t>여비</t>
  </si>
  <si>
    <t>회의비</t>
  </si>
  <si>
    <t>운영비</t>
  </si>
  <si>
    <t>소계</t>
  </si>
  <si>
    <t>제수당</t>
  </si>
  <si>
    <t>급여</t>
  </si>
  <si>
    <t>사무비</t>
  </si>
  <si>
    <t>인건비</t>
  </si>
  <si>
    <t>목</t>
  </si>
  <si>
    <t>01</t>
  </si>
  <si>
    <t>항</t>
  </si>
  <si>
    <t>증감액</t>
  </si>
  <si>
    <t>관</t>
  </si>
  <si>
    <t>결산액</t>
  </si>
  <si>
    <t>예산액</t>
  </si>
  <si>
    <t>과목</t>
  </si>
  <si>
    <t>비고</t>
  </si>
  <si>
    <r>
      <t>0</t>
    </r>
    <r>
      <rPr>
        <sz val="8"/>
        <color rgb="FF000000"/>
        <rFont val="굴림"/>
        <family val="3"/>
        <charset val="129"/>
      </rPr>
      <t>4</t>
    </r>
  </si>
  <si>
    <t>일용잡금</t>
  </si>
  <si>
    <t>기관운영비</t>
  </si>
  <si>
    <t>업무추진비</t>
  </si>
  <si>
    <t>기타후생경비</t>
  </si>
  <si>
    <t>◆ 세출</t>
  </si>
  <si>
    <t>직책보조비</t>
  </si>
  <si>
    <t>공공요금</t>
  </si>
  <si>
    <t>수용비및수수료</t>
  </si>
  <si>
    <t>제세공과금</t>
  </si>
  <si>
    <t>이자지불금</t>
  </si>
  <si>
    <t>금융기관차입금</t>
  </si>
  <si>
    <t>수용기관경비</t>
  </si>
  <si>
    <t>자산취득비</t>
  </si>
  <si>
    <t>원금상환금</t>
  </si>
  <si>
    <t>시설장비유지비</t>
  </si>
  <si>
    <t>기타운영비</t>
  </si>
  <si>
    <t>특별급식비</t>
  </si>
  <si>
    <t>재산조성비</t>
  </si>
  <si>
    <t>보조금수입</t>
  </si>
  <si>
    <t>기타잡수입</t>
  </si>
  <si>
    <t>경상보조금수입</t>
  </si>
  <si>
    <t>기타차입금</t>
  </si>
  <si>
    <t>전년도이월금</t>
  </si>
  <si>
    <t>후원금수입</t>
  </si>
  <si>
    <t>세입총액</t>
  </si>
  <si>
    <t>식재료비수입</t>
  </si>
  <si>
    <t>비지정후원금</t>
  </si>
  <si>
    <t>법인전입금</t>
  </si>
  <si>
    <t>안심종합전입금</t>
  </si>
  <si>
    <t>본인부담금수입</t>
  </si>
  <si>
    <t>부채상환금</t>
  </si>
  <si>
    <t>입소비용수입</t>
  </si>
  <si>
    <t>요양급여수입</t>
  </si>
  <si>
    <t>세출총액</t>
  </si>
  <si>
    <t>차기이월</t>
  </si>
  <si>
    <t>운영충당적립금</t>
  </si>
  <si>
    <t>환경개선준비금</t>
  </si>
  <si>
    <t>과년도지출</t>
  </si>
  <si>
    <t>법인전출금</t>
  </si>
  <si>
    <t>사회심리재활사업비</t>
    <phoneticPr fontId="17" type="noConversion"/>
  </si>
  <si>
    <t>지역사회개발비</t>
    <phoneticPr fontId="17" type="noConversion"/>
  </si>
  <si>
    <t>전년도이월금
(후원금)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</si>
</sst>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_ "/>
  </numFmts>
  <fonts count="18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sz val="8"/>
      <color rgb="FFFFFFFF"/>
      <name val="Arial Narrow"/>
      <family val="2"/>
    </font>
    <font>
      <sz val="8"/>
      <color rgb="FFFFFF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8"/>
      <color rgb="FF000000"/>
      <name val="바탕"/>
      <family val="1"/>
      <charset val="129"/>
    </font>
    <font>
      <sz val="8"/>
      <color rgb="FF000000"/>
      <name val="Arial Narrow"/>
      <family val="2"/>
    </font>
    <font>
      <sz val="8"/>
      <color rgb="FF0066CC"/>
      <name val="Arial Narrow"/>
      <family val="2"/>
    </font>
    <font>
      <sz val="9"/>
      <color rgb="FF000000"/>
      <name val="Arial Narrow"/>
      <family val="2"/>
    </font>
    <font>
      <sz val="14"/>
      <color rgb="FF0066CC"/>
      <name val="Arial Narrow"/>
      <family val="2"/>
    </font>
    <font>
      <sz val="12"/>
      <color rgb="FF000000"/>
      <name val="바탕"/>
      <family val="1"/>
      <charset val="129"/>
    </font>
    <font>
      <sz val="10"/>
      <color rgb="FF000000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41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69">
    <xf numFmtId="0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1" applyNumberFormat="1" applyFont="1" applyBorder="1">
      <alignment vertical="center"/>
    </xf>
    <xf numFmtId="41" fontId="3" fillId="0" borderId="0" xfId="2" applyNumberFormat="1" applyFont="1" applyBorder="1">
      <alignment vertical="center"/>
    </xf>
    <xf numFmtId="0" fontId="4" fillId="0" borderId="0" xfId="1" applyNumberFormat="1" applyFont="1">
      <alignment vertical="center"/>
    </xf>
    <xf numFmtId="0" fontId="5" fillId="0" borderId="0" xfId="1" applyNumberFormat="1" applyFo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vertical="center" wrapText="1"/>
    </xf>
    <xf numFmtId="0" fontId="9" fillId="0" borderId="0" xfId="1" applyNumberFormat="1" applyFont="1" applyBorder="1">
      <alignment vertical="center"/>
    </xf>
    <xf numFmtId="41" fontId="10" fillId="0" borderId="0" xfId="2" applyNumberFormat="1" applyFont="1" applyBorder="1">
      <alignment vertical="center"/>
    </xf>
    <xf numFmtId="0" fontId="6" fillId="0" borderId="3" xfId="0" applyNumberFormat="1" applyFont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vertical="center" wrapText="1"/>
    </xf>
    <xf numFmtId="0" fontId="5" fillId="0" borderId="0" xfId="1" applyNumberFormat="1" applyFont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right" vertical="center" wrapText="1"/>
    </xf>
    <xf numFmtId="177" fontId="7" fillId="3" borderId="1" xfId="0" applyNumberFormat="1" applyFont="1" applyFill="1" applyBorder="1" applyAlignment="1">
      <alignment horizontal="right" vertical="center" wrapText="1"/>
    </xf>
    <xf numFmtId="0" fontId="8" fillId="3" borderId="4" xfId="0" applyNumberFormat="1" applyFont="1" applyFill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0" fontId="8" fillId="0" borderId="7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176" fontId="7" fillId="3" borderId="10" xfId="0" applyNumberFormat="1" applyFont="1" applyFill="1" applyBorder="1" applyAlignment="1">
      <alignment horizontal="right" vertical="center" wrapText="1"/>
    </xf>
    <xf numFmtId="177" fontId="7" fillId="3" borderId="11" xfId="0" applyNumberFormat="1" applyFont="1" applyFill="1" applyBorder="1" applyAlignment="1">
      <alignment horizontal="right" vertical="center" wrapText="1"/>
    </xf>
    <xf numFmtId="0" fontId="8" fillId="3" borderId="12" xfId="0" applyNumberFormat="1" applyFont="1" applyFill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right" vertical="center" wrapText="1"/>
    </xf>
    <xf numFmtId="177" fontId="7" fillId="0" borderId="13" xfId="0" applyNumberFormat="1" applyFont="1" applyBorder="1" applyAlignment="1">
      <alignment horizontal="right" vertical="center" wrapText="1"/>
    </xf>
    <xf numFmtId="0" fontId="8" fillId="0" borderId="14" xfId="0" applyNumberFormat="1" applyFont="1" applyBorder="1" applyAlignment="1">
      <alignment vertical="center" wrapText="1"/>
    </xf>
    <xf numFmtId="176" fontId="7" fillId="0" borderId="3" xfId="0" applyNumberFormat="1" applyFont="1" applyBorder="1" applyAlignment="1">
      <alignment horizontal="right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176" fontId="7" fillId="0" borderId="18" xfId="0" applyNumberFormat="1" applyFont="1" applyBorder="1" applyAlignment="1">
      <alignment horizontal="right" vertical="center" wrapText="1"/>
    </xf>
    <xf numFmtId="176" fontId="7" fillId="0" borderId="19" xfId="0" applyNumberFormat="1" applyFont="1" applyBorder="1" applyAlignment="1">
      <alignment horizontal="right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right" vertical="center" wrapText="1"/>
    </xf>
    <xf numFmtId="176" fontId="7" fillId="0" borderId="21" xfId="0" applyNumberFormat="1" applyFont="1" applyBorder="1" applyAlignment="1">
      <alignment horizontal="right" vertical="center" wrapText="1"/>
    </xf>
    <xf numFmtId="176" fontId="7" fillId="3" borderId="16" xfId="0" applyNumberFormat="1" applyFont="1" applyFill="1" applyBorder="1" applyAlignment="1">
      <alignment vertical="center" wrapText="1"/>
    </xf>
    <xf numFmtId="176" fontId="6" fillId="3" borderId="17" xfId="0" applyNumberFormat="1" applyFont="1" applyFill="1" applyBorder="1" applyAlignment="1">
      <alignment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6" fillId="0" borderId="26" xfId="0" quotePrefix="1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right" vertical="center" wrapText="1"/>
    </xf>
    <xf numFmtId="3" fontId="8" fillId="4" borderId="12" xfId="0" applyNumberFormat="1" applyFont="1" applyFill="1" applyBorder="1" applyAlignment="1">
      <alignment vertical="center" wrapText="1"/>
    </xf>
    <xf numFmtId="0" fontId="2" fillId="0" borderId="0" xfId="1" applyNumberFormat="1" applyFont="1" applyAlignment="1">
      <alignment horizontal="center" vertical="center"/>
    </xf>
    <xf numFmtId="41" fontId="2" fillId="0" borderId="0" xfId="2" applyNumberFormat="1" applyFont="1">
      <alignment vertical="center"/>
    </xf>
    <xf numFmtId="41" fontId="0" fillId="0" borderId="0" xfId="2" applyNumberFormat="1" applyFont="1">
      <alignment vertical="center"/>
    </xf>
    <xf numFmtId="0" fontId="7" fillId="0" borderId="0" xfId="1" applyNumberFormat="1" applyFont="1" applyBorder="1">
      <alignment vertical="center"/>
    </xf>
    <xf numFmtId="41" fontId="12" fillId="0" borderId="0" xfId="2" applyNumberFormat="1" applyFont="1" applyBorder="1">
      <alignment vertical="center"/>
    </xf>
    <xf numFmtId="0" fontId="16" fillId="0" borderId="0" xfId="1" applyNumberFormat="1">
      <alignment vertical="center"/>
    </xf>
    <xf numFmtId="0" fontId="6" fillId="0" borderId="0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0" fontId="13" fillId="0" borderId="2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13" fillId="0" borderId="4" xfId="0" applyNumberFormat="1" applyFont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13" fillId="3" borderId="4" xfId="0" applyNumberFormat="1" applyFont="1" applyFill="1" applyBorder="1" applyAlignment="1">
      <alignment vertical="center" wrapText="1"/>
    </xf>
    <xf numFmtId="0" fontId="6" fillId="0" borderId="16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 wrapText="1"/>
    </xf>
    <xf numFmtId="41" fontId="7" fillId="3" borderId="3" xfId="3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0" fontId="13" fillId="4" borderId="12" xfId="0" applyNumberFormat="1" applyFont="1" applyFill="1" applyBorder="1" applyAlignment="1">
      <alignment vertical="center" wrapText="1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center" vertical="center"/>
    </xf>
    <xf numFmtId="41" fontId="6" fillId="0" borderId="0" xfId="3" applyNumberFormat="1" applyFont="1">
      <alignment vertical="center"/>
    </xf>
    <xf numFmtId="41" fontId="1" fillId="0" borderId="0" xfId="3" applyNumberFormat="1" applyFont="1">
      <alignment vertical="center"/>
    </xf>
    <xf numFmtId="177" fontId="1" fillId="0" borderId="0" xfId="0" applyNumberFormat="1" applyFont="1">
      <alignment vertical="center"/>
    </xf>
    <xf numFmtId="3" fontId="7" fillId="3" borderId="6" xfId="0" applyNumberFormat="1" applyFont="1" applyFill="1" applyBorder="1" applyAlignment="1">
      <alignment horizontal="right" vertical="center" wrapText="1"/>
    </xf>
    <xf numFmtId="177" fontId="7" fillId="3" borderId="9" xfId="0" applyNumberFormat="1" applyFont="1" applyFill="1" applyBorder="1" applyAlignment="1">
      <alignment horizontal="right" vertical="center" wrapText="1"/>
    </xf>
    <xf numFmtId="0" fontId="13" fillId="3" borderId="29" xfId="0" applyNumberFormat="1" applyFont="1" applyFill="1" applyBorder="1" applyAlignment="1">
      <alignment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177" fontId="7" fillId="0" borderId="16" xfId="0" applyNumberFormat="1" applyFont="1" applyFill="1" applyBorder="1" applyAlignment="1">
      <alignment horizontal="right" vertical="center" wrapText="1"/>
    </xf>
    <xf numFmtId="0" fontId="13" fillId="0" borderId="16" xfId="0" applyNumberFormat="1" applyFont="1" applyFill="1" applyBorder="1" applyAlignment="1">
      <alignment vertical="center" wrapText="1"/>
    </xf>
    <xf numFmtId="3" fontId="7" fillId="3" borderId="16" xfId="0" applyNumberFormat="1" applyFont="1" applyFill="1" applyBorder="1" applyAlignment="1">
      <alignment horizontal="right" vertical="center" wrapText="1"/>
    </xf>
    <xf numFmtId="177" fontId="7" fillId="3" borderId="16" xfId="0" applyNumberFormat="1" applyFont="1" applyFill="1" applyBorder="1" applyAlignment="1">
      <alignment horizontal="right" vertical="center" wrapText="1"/>
    </xf>
    <xf numFmtId="0" fontId="13" fillId="3" borderId="16" xfId="0" applyNumberFormat="1" applyFont="1" applyFill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14" fillId="4" borderId="56" xfId="0" applyNumberFormat="1" applyFont="1" applyFill="1" applyBorder="1" applyAlignment="1">
      <alignment horizontal="center" vertical="center" wrapText="1"/>
    </xf>
    <xf numFmtId="0" fontId="14" fillId="4" borderId="46" xfId="0" applyNumberFormat="1" applyFont="1" applyFill="1" applyBorder="1" applyAlignment="1">
      <alignment horizontal="center" vertical="center" wrapText="1"/>
    </xf>
    <xf numFmtId="0" fontId="14" fillId="4" borderId="57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3" borderId="42" xfId="0" applyNumberFormat="1" applyFont="1" applyFill="1" applyBorder="1" applyAlignment="1">
      <alignment horizontal="center" vertical="center" wrapText="1"/>
    </xf>
    <xf numFmtId="0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NumberFormat="1" applyFont="1" applyFill="1" applyBorder="1" applyAlignment="1">
      <alignment horizontal="center" vertical="center" wrapText="1"/>
    </xf>
    <xf numFmtId="0" fontId="6" fillId="0" borderId="43" xfId="0" quotePrefix="1" applyNumberFormat="1" applyFont="1" applyBorder="1" applyAlignment="1">
      <alignment horizontal="center" vertical="center" wrapText="1"/>
    </xf>
    <xf numFmtId="0" fontId="14" fillId="3" borderId="59" xfId="0" applyNumberFormat="1" applyFont="1" applyFill="1" applyBorder="1" applyAlignment="1">
      <alignment horizontal="center" vertical="center" wrapText="1"/>
    </xf>
    <xf numFmtId="0" fontId="14" fillId="3" borderId="60" xfId="0" applyNumberFormat="1" applyFont="1" applyFill="1" applyBorder="1" applyAlignment="1">
      <alignment horizontal="center" vertical="center" wrapText="1"/>
    </xf>
    <xf numFmtId="0" fontId="14" fillId="3" borderId="61" xfId="0" applyNumberFormat="1" applyFont="1" applyFill="1" applyBorder="1" applyAlignment="1">
      <alignment horizontal="center" vertical="center" wrapText="1"/>
    </xf>
    <xf numFmtId="0" fontId="6" fillId="0" borderId="40" xfId="0" quotePrefix="1" applyNumberFormat="1" applyFont="1" applyBorder="1" applyAlignment="1">
      <alignment horizontal="center" vertical="center" wrapText="1"/>
    </xf>
    <xf numFmtId="0" fontId="6" fillId="0" borderId="48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14" fillId="3" borderId="23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14" fillId="3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right" vertical="center"/>
    </xf>
    <xf numFmtId="0" fontId="14" fillId="5" borderId="30" xfId="0" applyNumberFormat="1" applyFont="1" applyFill="1" applyBorder="1" applyAlignment="1">
      <alignment horizontal="center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0" fontId="14" fillId="5" borderId="32" xfId="0" applyNumberFormat="1" applyFont="1" applyFill="1" applyBorder="1" applyAlignment="1">
      <alignment horizontal="center" vertical="center" wrapText="1"/>
    </xf>
    <xf numFmtId="0" fontId="14" fillId="5" borderId="33" xfId="0" applyNumberFormat="1" applyFont="1" applyFill="1" applyBorder="1" applyAlignment="1">
      <alignment horizontal="center" vertical="center" wrapText="1"/>
    </xf>
    <xf numFmtId="0" fontId="14" fillId="5" borderId="34" xfId="0" applyNumberFormat="1" applyFont="1" applyFill="1" applyBorder="1" applyAlignment="1">
      <alignment horizontal="center" vertical="center" wrapText="1"/>
    </xf>
    <xf numFmtId="177" fontId="14" fillId="5" borderId="33" xfId="0" applyNumberFormat="1" applyFont="1" applyFill="1" applyBorder="1" applyAlignment="1">
      <alignment horizontal="center" vertical="center" wrapText="1"/>
    </xf>
    <xf numFmtId="177" fontId="14" fillId="5" borderId="34" xfId="0" applyNumberFormat="1" applyFont="1" applyFill="1" applyBorder="1" applyAlignment="1">
      <alignment horizontal="center" vertical="center" wrapText="1"/>
    </xf>
    <xf numFmtId="0" fontId="14" fillId="5" borderId="35" xfId="0" applyNumberFormat="1" applyFont="1" applyFill="1" applyBorder="1" applyAlignment="1">
      <alignment horizontal="center" vertical="center" wrapText="1"/>
    </xf>
    <xf numFmtId="0" fontId="14" fillId="5" borderId="36" xfId="0" applyNumberFormat="1" applyFont="1" applyFill="1" applyBorder="1" applyAlignment="1">
      <alignment horizontal="center" vertical="center" wrapText="1"/>
    </xf>
    <xf numFmtId="0" fontId="14" fillId="5" borderId="37" xfId="0" applyNumberFormat="1" applyFont="1" applyFill="1" applyBorder="1" applyAlignment="1">
      <alignment horizontal="center" vertical="center" wrapText="1"/>
    </xf>
    <xf numFmtId="0" fontId="14" fillId="5" borderId="38" xfId="0" applyNumberFormat="1" applyFont="1" applyFill="1" applyBorder="1" applyAlignment="1">
      <alignment horizontal="center" vertical="center" wrapText="1"/>
    </xf>
    <xf numFmtId="0" fontId="14" fillId="5" borderId="39" xfId="0" applyNumberFormat="1" applyFont="1" applyFill="1" applyBorder="1" applyAlignment="1">
      <alignment horizontal="center" vertical="center" wrapText="1"/>
    </xf>
    <xf numFmtId="0" fontId="6" fillId="0" borderId="41" xfId="0" quotePrefix="1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3" borderId="42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0" borderId="55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4" borderId="56" xfId="0" applyNumberFormat="1" applyFont="1" applyFill="1" applyBorder="1" applyAlignment="1">
      <alignment horizontal="center" vertical="center" wrapText="1"/>
    </xf>
    <xf numFmtId="0" fontId="6" fillId="4" borderId="46" xfId="0" applyNumberFormat="1" applyFont="1" applyFill="1" applyBorder="1" applyAlignment="1">
      <alignment horizontal="center" vertical="center" wrapText="1"/>
    </xf>
    <xf numFmtId="0" fontId="6" fillId="4" borderId="57" xfId="0" applyNumberFormat="1" applyFont="1" applyFill="1" applyBorder="1" applyAlignment="1">
      <alignment horizontal="center" vertical="center" wrapText="1"/>
    </xf>
    <xf numFmtId="0" fontId="6" fillId="0" borderId="51" xfId="0" quotePrefix="1" applyNumberFormat="1" applyFont="1" applyBorder="1" applyAlignment="1">
      <alignment horizontal="center" vertical="center" wrapText="1"/>
    </xf>
    <xf numFmtId="0" fontId="6" fillId="0" borderId="52" xfId="0" applyNumberFormat="1" applyFont="1" applyBorder="1" applyAlignment="1">
      <alignment horizontal="center" vertical="center" wrapText="1"/>
    </xf>
    <xf numFmtId="0" fontId="6" fillId="0" borderId="53" xfId="0" applyNumberFormat="1" applyFont="1" applyBorder="1" applyAlignment="1">
      <alignment horizontal="center" vertical="center" wrapText="1"/>
    </xf>
    <xf numFmtId="0" fontId="6" fillId="0" borderId="54" xfId="0" applyNumberFormat="1" applyFont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 wrapText="1"/>
    </xf>
    <xf numFmtId="0" fontId="6" fillId="0" borderId="47" xfId="0" quotePrefix="1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3" borderId="49" xfId="0" applyNumberFormat="1" applyFont="1" applyFill="1" applyBorder="1" applyAlignment="1">
      <alignment horizontal="center" vertical="center" wrapText="1"/>
    </xf>
    <xf numFmtId="0" fontId="0" fillId="3" borderId="50" xfId="0" applyNumberFormat="1" applyFill="1" applyBorder="1" applyAlignment="1">
      <alignment horizontal="center" vertical="center" wrapText="1"/>
    </xf>
    <xf numFmtId="0" fontId="0" fillId="3" borderId="15" xfId="0" applyNumberFormat="1" applyFill="1" applyBorder="1" applyAlignment="1">
      <alignment horizontal="center" vertical="center" wrapText="1"/>
    </xf>
    <xf numFmtId="0" fontId="6" fillId="0" borderId="44" xfId="0" quotePrefix="1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3" borderId="45" xfId="0" applyNumberFormat="1" applyFont="1" applyFill="1" applyBorder="1" applyAlignment="1">
      <alignment horizontal="center" vertical="center" wrapText="1"/>
    </xf>
    <xf numFmtId="0" fontId="6" fillId="3" borderId="46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center" vertical="center" wrapText="1"/>
    </xf>
  </cellXfs>
  <cellStyles count="7">
    <cellStyle name="쉼표 [0] 2" xfId="2"/>
    <cellStyle name="쉼표 [0] 2 2" xfId="3"/>
    <cellStyle name="쉼표 [0] 3" xfId="4"/>
    <cellStyle name="표준" xfId="0" builtinId="0"/>
    <cellStyle name="표준 2" xfId="1"/>
    <cellStyle name="표준 2 2" xfId="5"/>
    <cellStyle name="표준 2_2011안심종합결산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tabSelected="1" view="pageBreakPreview" zoomScaleNormal="100" zoomScaleSheetLayoutView="100" workbookViewId="0">
      <selection activeCell="O6" sqref="O6"/>
    </sheetView>
  </sheetViews>
  <sheetFormatPr defaultColWidth="9" defaultRowHeight="17.25" x14ac:dyDescent="0.3"/>
  <cols>
    <col min="1" max="1" width="3.75" style="82" customWidth="1"/>
    <col min="2" max="2" width="11.75" style="83" customWidth="1"/>
    <col min="3" max="3" width="3.75" style="83" customWidth="1"/>
    <col min="4" max="4" width="11.75" style="84" customWidth="1"/>
    <col min="5" max="5" width="3.75" style="84" customWidth="1"/>
    <col min="6" max="6" width="13.875" style="84" customWidth="1"/>
    <col min="7" max="7" width="12" style="85" customWidth="1"/>
    <col min="8" max="8" width="12" style="1" customWidth="1"/>
    <col min="9" max="9" width="12" style="86" customWidth="1"/>
    <col min="10" max="10" width="8.5" style="1" customWidth="1"/>
    <col min="11" max="16384" width="9" style="1"/>
  </cols>
  <sheetData>
    <row r="1" spans="1:10" ht="45" customHeight="1" x14ac:dyDescent="0.3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3" customFormat="1" ht="23.25" customHeight="1" x14ac:dyDescent="0.3">
      <c r="A2" s="128" t="s">
        <v>0</v>
      </c>
      <c r="B2" s="128"/>
      <c r="C2" s="69"/>
      <c r="D2" s="69"/>
      <c r="E2" s="69"/>
      <c r="F2" s="129" t="s">
        <v>25</v>
      </c>
      <c r="G2" s="129"/>
      <c r="H2" s="129"/>
      <c r="I2" s="129"/>
      <c r="J2" s="129"/>
    </row>
    <row r="3" spans="1:10" ht="30" customHeight="1" x14ac:dyDescent="0.3">
      <c r="A3" s="130" t="s">
        <v>52</v>
      </c>
      <c r="B3" s="131"/>
      <c r="C3" s="131"/>
      <c r="D3" s="131"/>
      <c r="E3" s="131"/>
      <c r="F3" s="132"/>
      <c r="G3" s="133" t="s">
        <v>51</v>
      </c>
      <c r="H3" s="133" t="s">
        <v>50</v>
      </c>
      <c r="I3" s="135" t="s">
        <v>48</v>
      </c>
      <c r="J3" s="137" t="s">
        <v>53</v>
      </c>
    </row>
    <row r="4" spans="1:10" ht="30" customHeight="1" x14ac:dyDescent="0.3">
      <c r="A4" s="139" t="s">
        <v>49</v>
      </c>
      <c r="B4" s="140"/>
      <c r="C4" s="141" t="s">
        <v>47</v>
      </c>
      <c r="D4" s="140"/>
      <c r="E4" s="141" t="s">
        <v>45</v>
      </c>
      <c r="F4" s="140"/>
      <c r="G4" s="134"/>
      <c r="H4" s="134"/>
      <c r="I4" s="136"/>
      <c r="J4" s="138"/>
    </row>
    <row r="5" spans="1:10" ht="34.5" customHeight="1" x14ac:dyDescent="0.3">
      <c r="A5" s="117" t="s">
        <v>46</v>
      </c>
      <c r="B5" s="126" t="s">
        <v>27</v>
      </c>
      <c r="C5" s="108">
        <v>11</v>
      </c>
      <c r="D5" s="108" t="s">
        <v>86</v>
      </c>
      <c r="E5" s="8">
        <v>111</v>
      </c>
      <c r="F5" s="8" t="s">
        <v>84</v>
      </c>
      <c r="G5" s="70">
        <v>90302076</v>
      </c>
      <c r="H5" s="70">
        <v>90650836</v>
      </c>
      <c r="I5" s="10">
        <f>H5-G5</f>
        <v>348760</v>
      </c>
      <c r="J5" s="71"/>
    </row>
    <row r="6" spans="1:10" ht="34.5" customHeight="1" x14ac:dyDescent="0.3">
      <c r="A6" s="105"/>
      <c r="B6" s="108"/>
      <c r="C6" s="109"/>
      <c r="D6" s="109"/>
      <c r="E6" s="14">
        <v>112</v>
      </c>
      <c r="F6" s="14" t="s">
        <v>80</v>
      </c>
      <c r="G6" s="72">
        <v>54931260</v>
      </c>
      <c r="H6" s="72">
        <v>56847370</v>
      </c>
      <c r="I6" s="10">
        <f>H6-G6</f>
        <v>1916110</v>
      </c>
      <c r="J6" s="73"/>
    </row>
    <row r="7" spans="1:10" ht="34.5" customHeight="1" x14ac:dyDescent="0.3">
      <c r="A7" s="106"/>
      <c r="B7" s="109"/>
      <c r="C7" s="110" t="s">
        <v>30</v>
      </c>
      <c r="D7" s="111"/>
      <c r="E7" s="111"/>
      <c r="F7" s="112"/>
      <c r="G7" s="74">
        <f>G5+G6</f>
        <v>145233336</v>
      </c>
      <c r="H7" s="74">
        <f>H5+H6</f>
        <v>147498206</v>
      </c>
      <c r="I7" s="22">
        <f t="shared" ref="I7:I25" si="0">H7-G7</f>
        <v>2264870</v>
      </c>
      <c r="J7" s="75"/>
    </row>
    <row r="8" spans="1:10" ht="34.5" customHeight="1" x14ac:dyDescent="0.3">
      <c r="A8" s="113" t="s">
        <v>6</v>
      </c>
      <c r="B8" s="107" t="s">
        <v>73</v>
      </c>
      <c r="C8" s="14">
        <v>41</v>
      </c>
      <c r="D8" s="14" t="s">
        <v>73</v>
      </c>
      <c r="E8" s="14">
        <v>412</v>
      </c>
      <c r="F8" s="14" t="s">
        <v>75</v>
      </c>
      <c r="G8" s="72">
        <v>44225350</v>
      </c>
      <c r="H8" s="72">
        <v>42773070</v>
      </c>
      <c r="I8" s="10">
        <f>H8-G8</f>
        <v>-1452280</v>
      </c>
      <c r="J8" s="73"/>
    </row>
    <row r="9" spans="1:10" ht="34.5" customHeight="1" x14ac:dyDescent="0.3">
      <c r="A9" s="106"/>
      <c r="B9" s="109"/>
      <c r="C9" s="110" t="s">
        <v>30</v>
      </c>
      <c r="D9" s="111"/>
      <c r="E9" s="111"/>
      <c r="F9" s="112"/>
      <c r="G9" s="74">
        <f>G8</f>
        <v>44225350</v>
      </c>
      <c r="H9" s="74">
        <f>H8</f>
        <v>42773070</v>
      </c>
      <c r="I9" s="22">
        <f t="shared" si="0"/>
        <v>-1452280</v>
      </c>
      <c r="J9" s="75"/>
    </row>
    <row r="10" spans="1:10" ht="34.5" customHeight="1" x14ac:dyDescent="0.3">
      <c r="A10" s="113" t="s">
        <v>13</v>
      </c>
      <c r="B10" s="107" t="s">
        <v>78</v>
      </c>
      <c r="C10" s="14">
        <v>51</v>
      </c>
      <c r="D10" s="14" t="s">
        <v>78</v>
      </c>
      <c r="E10" s="14">
        <v>512</v>
      </c>
      <c r="F10" s="14" t="s">
        <v>81</v>
      </c>
      <c r="G10" s="72">
        <v>311530</v>
      </c>
      <c r="H10" s="72">
        <v>259610</v>
      </c>
      <c r="I10" s="10">
        <f t="shared" si="0"/>
        <v>-51920</v>
      </c>
      <c r="J10" s="73"/>
    </row>
    <row r="11" spans="1:10" ht="34.5" customHeight="1" x14ac:dyDescent="0.3">
      <c r="A11" s="106"/>
      <c r="B11" s="109"/>
      <c r="C11" s="110" t="s">
        <v>30</v>
      </c>
      <c r="D11" s="111"/>
      <c r="E11" s="111"/>
      <c r="F11" s="112"/>
      <c r="G11" s="74">
        <f>G10</f>
        <v>311530</v>
      </c>
      <c r="H11" s="74">
        <f>H10</f>
        <v>259610</v>
      </c>
      <c r="I11" s="22">
        <f t="shared" si="0"/>
        <v>-51920</v>
      </c>
      <c r="J11" s="75"/>
    </row>
    <row r="12" spans="1:10" ht="34.5" customHeight="1" x14ac:dyDescent="0.3">
      <c r="A12" s="113" t="s">
        <v>9</v>
      </c>
      <c r="B12" s="107" t="s">
        <v>87</v>
      </c>
      <c r="C12" s="14">
        <v>61</v>
      </c>
      <c r="D12" s="14" t="s">
        <v>87</v>
      </c>
      <c r="E12" s="14">
        <v>611</v>
      </c>
      <c r="F12" s="14" t="s">
        <v>28</v>
      </c>
      <c r="G12" s="72">
        <v>921459530</v>
      </c>
      <c r="H12" s="72">
        <v>929886150</v>
      </c>
      <c r="I12" s="10">
        <f t="shared" si="0"/>
        <v>8426620</v>
      </c>
      <c r="J12" s="73"/>
    </row>
    <row r="13" spans="1:10" ht="34.5" customHeight="1" x14ac:dyDescent="0.3">
      <c r="A13" s="105"/>
      <c r="B13" s="108"/>
      <c r="C13" s="114" t="s">
        <v>30</v>
      </c>
      <c r="D13" s="115"/>
      <c r="E13" s="115"/>
      <c r="F13" s="116"/>
      <c r="G13" s="87">
        <f>G12</f>
        <v>921459530</v>
      </c>
      <c r="H13" s="87">
        <f>H12</f>
        <v>929886150</v>
      </c>
      <c r="I13" s="88">
        <f t="shared" si="0"/>
        <v>8426620</v>
      </c>
      <c r="J13" s="89"/>
    </row>
    <row r="14" spans="1:10" ht="34.5" customHeight="1" x14ac:dyDescent="0.3">
      <c r="A14" s="123" t="s">
        <v>14</v>
      </c>
      <c r="B14" s="121" t="s">
        <v>4</v>
      </c>
      <c r="C14" s="125">
        <v>71</v>
      </c>
      <c r="D14" s="125" t="s">
        <v>4</v>
      </c>
      <c r="E14" s="93">
        <v>711</v>
      </c>
      <c r="F14" s="93" t="s">
        <v>65</v>
      </c>
      <c r="G14" s="94"/>
      <c r="H14" s="94">
        <v>0</v>
      </c>
      <c r="I14" s="95">
        <f>H14-G14</f>
        <v>0</v>
      </c>
      <c r="J14" s="96"/>
    </row>
    <row r="15" spans="1:10" ht="34.5" customHeight="1" x14ac:dyDescent="0.3">
      <c r="A15" s="123"/>
      <c r="B15" s="121"/>
      <c r="C15" s="125"/>
      <c r="D15" s="125"/>
      <c r="E15" s="93">
        <v>712</v>
      </c>
      <c r="F15" s="93" t="s">
        <v>76</v>
      </c>
      <c r="G15" s="94"/>
      <c r="H15" s="94">
        <v>0</v>
      </c>
      <c r="I15" s="95">
        <f t="shared" ref="I15:I16" si="1">H15-G15</f>
        <v>0</v>
      </c>
      <c r="J15" s="96"/>
    </row>
    <row r="16" spans="1:10" ht="34.5" customHeight="1" x14ac:dyDescent="0.3">
      <c r="A16" s="123"/>
      <c r="B16" s="121"/>
      <c r="C16" s="124" t="s">
        <v>30</v>
      </c>
      <c r="D16" s="124"/>
      <c r="E16" s="124"/>
      <c r="F16" s="124"/>
      <c r="G16" s="97">
        <f>SUM(G14:G15)</f>
        <v>0</v>
      </c>
      <c r="H16" s="97">
        <f>SUM(H14:H15)</f>
        <v>0</v>
      </c>
      <c r="I16" s="98">
        <f t="shared" si="1"/>
        <v>0</v>
      </c>
      <c r="J16" s="99"/>
    </row>
    <row r="17" spans="1:10" ht="34.5" customHeight="1" x14ac:dyDescent="0.3">
      <c r="A17" s="117" t="s">
        <v>17</v>
      </c>
      <c r="B17" s="108" t="s">
        <v>5</v>
      </c>
      <c r="C17" s="118">
        <v>81</v>
      </c>
      <c r="D17" s="120" t="s">
        <v>5</v>
      </c>
      <c r="E17" s="90">
        <v>811</v>
      </c>
      <c r="F17" s="91" t="s">
        <v>82</v>
      </c>
      <c r="G17" s="70">
        <v>0</v>
      </c>
      <c r="H17" s="92">
        <v>0</v>
      </c>
      <c r="I17" s="10">
        <f t="shared" si="0"/>
        <v>0</v>
      </c>
      <c r="J17" s="71"/>
    </row>
    <row r="18" spans="1:10" ht="34.5" customHeight="1" x14ac:dyDescent="0.3">
      <c r="A18" s="117"/>
      <c r="B18" s="108"/>
      <c r="C18" s="119"/>
      <c r="D18" s="121"/>
      <c r="E18" s="55">
        <v>815</v>
      </c>
      <c r="F18" s="76" t="s">
        <v>83</v>
      </c>
      <c r="G18" s="77">
        <v>0</v>
      </c>
      <c r="H18" s="72">
        <v>0</v>
      </c>
      <c r="I18" s="10">
        <v>0</v>
      </c>
      <c r="J18" s="73"/>
    </row>
    <row r="19" spans="1:10" ht="34.5" customHeight="1" x14ac:dyDescent="0.3">
      <c r="A19" s="106"/>
      <c r="B19" s="109"/>
      <c r="C19" s="110" t="s">
        <v>30</v>
      </c>
      <c r="D19" s="122"/>
      <c r="E19" s="111"/>
      <c r="F19" s="112"/>
      <c r="G19" s="78">
        <f>G17+G18</f>
        <v>0</v>
      </c>
      <c r="H19" s="78">
        <f>SUM(H17:H18)</f>
        <v>0</v>
      </c>
      <c r="I19" s="22">
        <f t="shared" si="0"/>
        <v>0</v>
      </c>
      <c r="J19" s="75"/>
    </row>
    <row r="20" spans="1:10" ht="34.5" customHeight="1" x14ac:dyDescent="0.3">
      <c r="A20" s="113" t="s">
        <v>8</v>
      </c>
      <c r="B20" s="107" t="s">
        <v>1</v>
      </c>
      <c r="C20" s="143">
        <v>91</v>
      </c>
      <c r="D20" s="143" t="s">
        <v>1</v>
      </c>
      <c r="E20" s="100">
        <v>911</v>
      </c>
      <c r="F20" s="14" t="s">
        <v>77</v>
      </c>
      <c r="G20" s="72">
        <v>44566802</v>
      </c>
      <c r="H20" s="37">
        <v>44566802</v>
      </c>
      <c r="I20" s="10">
        <f t="shared" si="0"/>
        <v>0</v>
      </c>
      <c r="J20" s="73"/>
    </row>
    <row r="21" spans="1:10" ht="34.5" customHeight="1" x14ac:dyDescent="0.3">
      <c r="A21" s="117"/>
      <c r="B21" s="108"/>
      <c r="C21" s="143"/>
      <c r="D21" s="143"/>
      <c r="E21" s="100"/>
      <c r="F21" s="14" t="s">
        <v>96</v>
      </c>
      <c r="G21" s="77">
        <v>213753</v>
      </c>
      <c r="H21" s="37">
        <v>213753</v>
      </c>
      <c r="I21" s="10"/>
      <c r="J21" s="73"/>
    </row>
    <row r="22" spans="1:10" ht="34.5" customHeight="1" x14ac:dyDescent="0.3">
      <c r="A22" s="142"/>
      <c r="B22" s="109"/>
      <c r="C22" s="110" t="s">
        <v>30</v>
      </c>
      <c r="D22" s="111"/>
      <c r="E22" s="111"/>
      <c r="F22" s="112"/>
      <c r="G22" s="78">
        <f>SUM(G20:G21)</f>
        <v>44780555</v>
      </c>
      <c r="H22" s="78">
        <f>SUM(H20:H21)</f>
        <v>44780555</v>
      </c>
      <c r="I22" s="22">
        <f t="shared" si="0"/>
        <v>0</v>
      </c>
      <c r="J22" s="75"/>
    </row>
    <row r="23" spans="1:10" ht="34.5" customHeight="1" x14ac:dyDescent="0.3">
      <c r="A23" s="104">
        <v>10</v>
      </c>
      <c r="B23" s="107" t="s">
        <v>2</v>
      </c>
      <c r="C23" s="107">
        <v>101</v>
      </c>
      <c r="D23" s="107" t="s">
        <v>2</v>
      </c>
      <c r="E23" s="14">
        <v>1012</v>
      </c>
      <c r="F23" s="14" t="s">
        <v>29</v>
      </c>
      <c r="G23" s="72">
        <v>10902</v>
      </c>
      <c r="H23" s="72">
        <v>18459</v>
      </c>
      <c r="I23" s="10">
        <f t="shared" si="0"/>
        <v>7557</v>
      </c>
      <c r="J23" s="73"/>
    </row>
    <row r="24" spans="1:10" ht="34.5" customHeight="1" x14ac:dyDescent="0.3">
      <c r="A24" s="105"/>
      <c r="B24" s="108"/>
      <c r="C24" s="109"/>
      <c r="D24" s="109"/>
      <c r="E24" s="14">
        <v>1013</v>
      </c>
      <c r="F24" s="14" t="s">
        <v>74</v>
      </c>
      <c r="G24" s="79">
        <v>19681330</v>
      </c>
      <c r="H24" s="72">
        <v>20331090</v>
      </c>
      <c r="I24" s="10">
        <f t="shared" si="0"/>
        <v>649760</v>
      </c>
      <c r="J24" s="73"/>
    </row>
    <row r="25" spans="1:10" ht="34.5" customHeight="1" x14ac:dyDescent="0.3">
      <c r="A25" s="106"/>
      <c r="B25" s="109"/>
      <c r="C25" s="110" t="s">
        <v>30</v>
      </c>
      <c r="D25" s="111"/>
      <c r="E25" s="111"/>
      <c r="F25" s="112"/>
      <c r="G25" s="78">
        <f>G24+G23</f>
        <v>19692232</v>
      </c>
      <c r="H25" s="78">
        <f>H24+H23</f>
        <v>20349549</v>
      </c>
      <c r="I25" s="22">
        <f t="shared" si="0"/>
        <v>657317</v>
      </c>
      <c r="J25" s="75"/>
    </row>
    <row r="26" spans="1:10" ht="34.5" customHeight="1" x14ac:dyDescent="0.3">
      <c r="A26" s="101" t="s">
        <v>79</v>
      </c>
      <c r="B26" s="102"/>
      <c r="C26" s="102"/>
      <c r="D26" s="102"/>
      <c r="E26" s="102"/>
      <c r="F26" s="103"/>
      <c r="G26" s="80">
        <f>G25+G22+G19+G13+G11+G9+G7+G16</f>
        <v>1175702533</v>
      </c>
      <c r="H26" s="80">
        <f>H25+H22+H19+H13+H11+H9+H7+H16</f>
        <v>1185547140</v>
      </c>
      <c r="I26" s="80">
        <f>I25+I22+I19+I13+I11+I9+I7+I16</f>
        <v>9844607</v>
      </c>
      <c r="J26" s="81"/>
    </row>
  </sheetData>
  <mergeCells count="46">
    <mergeCell ref="C22:F22"/>
    <mergeCell ref="B20:B22"/>
    <mergeCell ref="A20:A22"/>
    <mergeCell ref="C20:C21"/>
    <mergeCell ref="D20:D21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A10:A11"/>
    <mergeCell ref="B10:B11"/>
    <mergeCell ref="C11:F11"/>
    <mergeCell ref="A12:A13"/>
    <mergeCell ref="B12:B13"/>
    <mergeCell ref="C13:F13"/>
    <mergeCell ref="A17:A19"/>
    <mergeCell ref="B17:B19"/>
    <mergeCell ref="C17:C18"/>
    <mergeCell ref="D17:D18"/>
    <mergeCell ref="C19:F19"/>
    <mergeCell ref="A14:A16"/>
    <mergeCell ref="C16:F16"/>
    <mergeCell ref="C14:C15"/>
    <mergeCell ref="D14:D15"/>
    <mergeCell ref="B14:B16"/>
    <mergeCell ref="A26:F26"/>
    <mergeCell ref="A23:A25"/>
    <mergeCell ref="B23:B25"/>
    <mergeCell ref="C23:C24"/>
    <mergeCell ref="D23:D24"/>
    <mergeCell ref="C25:F25"/>
  </mergeCells>
  <phoneticPr fontId="17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8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3"/>
  <sheetViews>
    <sheetView view="pageBreakPreview" topLeftCell="A16" zoomScaleNormal="100" zoomScaleSheetLayoutView="100" workbookViewId="0">
      <selection activeCell="M41" sqref="M41"/>
    </sheetView>
  </sheetViews>
  <sheetFormatPr defaultColWidth="9" defaultRowHeight="18" x14ac:dyDescent="0.3"/>
  <cols>
    <col min="1" max="1" width="3.75" style="63" customWidth="1"/>
    <col min="2" max="2" width="11.75" style="63" customWidth="1"/>
    <col min="3" max="3" width="3.75" style="63" customWidth="1"/>
    <col min="4" max="4" width="11.75" style="64" customWidth="1"/>
    <col min="5" max="5" width="3.75" style="64" customWidth="1"/>
    <col min="6" max="6" width="11.75" style="64" customWidth="1"/>
    <col min="7" max="9" width="12" style="65" customWidth="1"/>
    <col min="10" max="10" width="9.125" style="65" customWidth="1"/>
    <col min="11" max="11" width="12.25" style="66" customWidth="1"/>
    <col min="12" max="12" width="12" style="67" customWidth="1"/>
    <col min="13" max="13" width="13.125" style="68" customWidth="1"/>
    <col min="14" max="16384" width="9" style="68"/>
  </cols>
  <sheetData>
    <row r="1" spans="1:14" s="1" customFormat="1" ht="45" customHeight="1" x14ac:dyDescent="0.3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4" s="3" customFormat="1" ht="23.25" customHeight="1" x14ac:dyDescent="0.3">
      <c r="A2" s="128" t="s">
        <v>59</v>
      </c>
      <c r="B2" s="128"/>
      <c r="C2" s="2"/>
      <c r="D2" s="2"/>
      <c r="E2" s="2"/>
      <c r="F2" s="129" t="s">
        <v>25</v>
      </c>
      <c r="G2" s="129"/>
      <c r="H2" s="129"/>
      <c r="I2" s="129"/>
      <c r="J2" s="129"/>
    </row>
    <row r="3" spans="1:14" s="7" customFormat="1" ht="27.75" customHeight="1" x14ac:dyDescent="0.3">
      <c r="A3" s="130" t="s">
        <v>52</v>
      </c>
      <c r="B3" s="131"/>
      <c r="C3" s="131"/>
      <c r="D3" s="131"/>
      <c r="E3" s="131"/>
      <c r="F3" s="132"/>
      <c r="G3" s="133" t="s">
        <v>51</v>
      </c>
      <c r="H3" s="133" t="s">
        <v>50</v>
      </c>
      <c r="I3" s="133" t="s">
        <v>48</v>
      </c>
      <c r="J3" s="137" t="s">
        <v>53</v>
      </c>
      <c r="K3" s="4"/>
      <c r="L3" s="5"/>
      <c r="M3" s="6"/>
      <c r="N3" s="6"/>
    </row>
    <row r="4" spans="1:14" s="7" customFormat="1" ht="27.75" customHeight="1" x14ac:dyDescent="0.3">
      <c r="A4" s="139" t="s">
        <v>49</v>
      </c>
      <c r="B4" s="140"/>
      <c r="C4" s="141" t="s">
        <v>47</v>
      </c>
      <c r="D4" s="140"/>
      <c r="E4" s="141" t="s">
        <v>45</v>
      </c>
      <c r="F4" s="140"/>
      <c r="G4" s="134"/>
      <c r="H4" s="134"/>
      <c r="I4" s="134"/>
      <c r="J4" s="138"/>
      <c r="K4" s="4"/>
      <c r="L4" s="5"/>
      <c r="M4" s="6"/>
      <c r="N4" s="6"/>
    </row>
    <row r="5" spans="1:14" s="7" customFormat="1" ht="30" customHeight="1" x14ac:dyDescent="0.3">
      <c r="A5" s="117" t="s">
        <v>46</v>
      </c>
      <c r="B5" s="108" t="s">
        <v>43</v>
      </c>
      <c r="C5" s="108">
        <v>11</v>
      </c>
      <c r="D5" s="108" t="s">
        <v>44</v>
      </c>
      <c r="E5" s="8">
        <v>111</v>
      </c>
      <c r="F5" s="8" t="s">
        <v>42</v>
      </c>
      <c r="G5" s="9">
        <v>689571030</v>
      </c>
      <c r="H5" s="9">
        <v>693987400</v>
      </c>
      <c r="I5" s="10">
        <f>H5-G5</f>
        <v>4416370</v>
      </c>
      <c r="J5" s="11"/>
      <c r="K5" s="12"/>
      <c r="L5" s="13"/>
    </row>
    <row r="6" spans="1:14" s="7" customFormat="1" ht="30" customHeight="1" x14ac:dyDescent="0.3">
      <c r="A6" s="105"/>
      <c r="B6" s="108"/>
      <c r="C6" s="108"/>
      <c r="D6" s="108"/>
      <c r="E6" s="14">
        <v>112</v>
      </c>
      <c r="F6" s="14" t="s">
        <v>41</v>
      </c>
      <c r="G6" s="15">
        <v>14940000</v>
      </c>
      <c r="H6" s="16">
        <v>14940000</v>
      </c>
      <c r="I6" s="10">
        <f t="shared" ref="I6:I51" si="0">H6-G6</f>
        <v>0</v>
      </c>
      <c r="J6" s="17"/>
      <c r="K6" s="12"/>
      <c r="L6" s="13"/>
    </row>
    <row r="7" spans="1:14" s="7" customFormat="1" ht="30" customHeight="1" x14ac:dyDescent="0.3">
      <c r="A7" s="105"/>
      <c r="B7" s="108"/>
      <c r="C7" s="108"/>
      <c r="D7" s="108"/>
      <c r="E7" s="14">
        <v>113</v>
      </c>
      <c r="F7" s="14" t="s">
        <v>55</v>
      </c>
      <c r="G7" s="15">
        <v>4460000</v>
      </c>
      <c r="H7" s="16">
        <v>3691920</v>
      </c>
      <c r="I7" s="10">
        <f t="shared" si="0"/>
        <v>-768080</v>
      </c>
      <c r="J7" s="17"/>
      <c r="K7" s="12"/>
      <c r="L7" s="13"/>
    </row>
    <row r="8" spans="1:14" s="7" customFormat="1" ht="30" customHeight="1" x14ac:dyDescent="0.3">
      <c r="A8" s="105"/>
      <c r="B8" s="108"/>
      <c r="C8" s="108"/>
      <c r="D8" s="108"/>
      <c r="E8" s="14">
        <v>115</v>
      </c>
      <c r="F8" s="14" t="s">
        <v>24</v>
      </c>
      <c r="G8" s="15">
        <v>57460630</v>
      </c>
      <c r="H8" s="16">
        <v>57576008</v>
      </c>
      <c r="I8" s="10">
        <f t="shared" si="0"/>
        <v>115378</v>
      </c>
      <c r="J8" s="17"/>
      <c r="K8" s="12"/>
      <c r="L8" s="13"/>
    </row>
    <row r="9" spans="1:14" s="7" customFormat="1" ht="30" customHeight="1" x14ac:dyDescent="0.3">
      <c r="A9" s="105"/>
      <c r="B9" s="108"/>
      <c r="C9" s="108"/>
      <c r="D9" s="108"/>
      <c r="E9" s="14">
        <v>116</v>
      </c>
      <c r="F9" s="14" t="s">
        <v>23</v>
      </c>
      <c r="G9" s="15">
        <v>54909680</v>
      </c>
      <c r="H9" s="16">
        <v>54832720</v>
      </c>
      <c r="I9" s="10">
        <f t="shared" si="0"/>
        <v>-76960</v>
      </c>
      <c r="J9" s="17"/>
      <c r="K9" s="12"/>
      <c r="L9" s="13"/>
    </row>
    <row r="10" spans="1:14" s="7" customFormat="1" ht="30" customHeight="1" x14ac:dyDescent="0.3">
      <c r="A10" s="105"/>
      <c r="B10" s="108"/>
      <c r="C10" s="108"/>
      <c r="D10" s="108"/>
      <c r="E10" s="14">
        <v>117</v>
      </c>
      <c r="F10" s="14" t="s">
        <v>58</v>
      </c>
      <c r="G10" s="15">
        <v>34339270</v>
      </c>
      <c r="H10" s="16">
        <v>32713780</v>
      </c>
      <c r="I10" s="10">
        <f t="shared" si="0"/>
        <v>-1625490</v>
      </c>
      <c r="J10" s="17"/>
      <c r="K10" s="12"/>
      <c r="L10" s="13"/>
    </row>
    <row r="11" spans="1:14" s="18" customFormat="1" ht="30" customHeight="1" x14ac:dyDescent="0.3">
      <c r="A11" s="105"/>
      <c r="B11" s="108"/>
      <c r="C11" s="109"/>
      <c r="D11" s="109"/>
      <c r="E11" s="168" t="s">
        <v>40</v>
      </c>
      <c r="F11" s="149"/>
      <c r="G11" s="15">
        <f>SUM(G5:G10)</f>
        <v>855680610</v>
      </c>
      <c r="H11" s="15">
        <f>SUM(H5:H10)</f>
        <v>857741828</v>
      </c>
      <c r="I11" s="10">
        <f t="shared" si="0"/>
        <v>2061218</v>
      </c>
      <c r="J11" s="17"/>
      <c r="K11" s="12"/>
      <c r="L11" s="13"/>
      <c r="M11" s="7"/>
    </row>
    <row r="12" spans="1:14" s="18" customFormat="1" ht="30" customHeight="1" x14ac:dyDescent="0.3">
      <c r="A12" s="105"/>
      <c r="B12" s="108"/>
      <c r="C12" s="107">
        <v>12</v>
      </c>
      <c r="D12" s="107" t="s">
        <v>57</v>
      </c>
      <c r="E12" s="14">
        <v>121</v>
      </c>
      <c r="F12" s="14" t="s">
        <v>56</v>
      </c>
      <c r="G12" s="16">
        <v>4227800</v>
      </c>
      <c r="H12" s="16">
        <v>3633170</v>
      </c>
      <c r="I12" s="10">
        <f t="shared" si="0"/>
        <v>-594630</v>
      </c>
      <c r="J12" s="17"/>
      <c r="K12" s="19"/>
      <c r="L12" s="20"/>
    </row>
    <row r="13" spans="1:14" s="18" customFormat="1" ht="30" customHeight="1" x14ac:dyDescent="0.3">
      <c r="A13" s="105"/>
      <c r="B13" s="108"/>
      <c r="C13" s="108"/>
      <c r="D13" s="108"/>
      <c r="E13" s="14">
        <v>122</v>
      </c>
      <c r="F13" s="14" t="s">
        <v>60</v>
      </c>
      <c r="G13" s="16">
        <v>7200000</v>
      </c>
      <c r="H13" s="16">
        <v>7200000</v>
      </c>
      <c r="I13" s="10">
        <f t="shared" si="0"/>
        <v>0</v>
      </c>
      <c r="J13" s="17"/>
      <c r="K13" s="19"/>
      <c r="L13" s="20"/>
    </row>
    <row r="14" spans="1:14" s="18" customFormat="1" ht="30" customHeight="1" x14ac:dyDescent="0.3">
      <c r="A14" s="105"/>
      <c r="B14" s="108"/>
      <c r="C14" s="108"/>
      <c r="D14" s="108"/>
      <c r="E14" s="14">
        <v>123</v>
      </c>
      <c r="F14" s="14" t="s">
        <v>38</v>
      </c>
      <c r="G14" s="16">
        <v>800000</v>
      </c>
      <c r="H14" s="16">
        <v>764000</v>
      </c>
      <c r="I14" s="10">
        <f t="shared" si="0"/>
        <v>-36000</v>
      </c>
      <c r="J14" s="17"/>
      <c r="K14" s="19"/>
      <c r="L14" s="20"/>
    </row>
    <row r="15" spans="1:14" s="18" customFormat="1" ht="30" customHeight="1" x14ac:dyDescent="0.3">
      <c r="A15" s="105"/>
      <c r="B15" s="108"/>
      <c r="C15" s="109"/>
      <c r="D15" s="109"/>
      <c r="E15" s="168" t="s">
        <v>40</v>
      </c>
      <c r="F15" s="149"/>
      <c r="G15" s="16">
        <f>SUM(G12:G14)</f>
        <v>12227800</v>
      </c>
      <c r="H15" s="16">
        <f>SUM(H12:H14)</f>
        <v>11597170</v>
      </c>
      <c r="I15" s="10">
        <f t="shared" si="0"/>
        <v>-630630</v>
      </c>
      <c r="J15" s="17"/>
      <c r="K15" s="19"/>
      <c r="L15" s="20"/>
    </row>
    <row r="16" spans="1:14" s="18" customFormat="1" ht="30" customHeight="1" x14ac:dyDescent="0.3">
      <c r="A16" s="105"/>
      <c r="B16" s="108"/>
      <c r="C16" s="107">
        <v>13</v>
      </c>
      <c r="D16" s="107" t="s">
        <v>39</v>
      </c>
      <c r="E16" s="14">
        <v>131</v>
      </c>
      <c r="F16" s="14" t="s">
        <v>37</v>
      </c>
      <c r="G16" s="16">
        <v>114795</v>
      </c>
      <c r="H16" s="16">
        <v>127565</v>
      </c>
      <c r="I16" s="10">
        <f t="shared" si="0"/>
        <v>12770</v>
      </c>
      <c r="J16" s="17"/>
      <c r="K16" s="19"/>
      <c r="L16" s="20"/>
    </row>
    <row r="17" spans="1:13" s="18" customFormat="1" ht="30" customHeight="1" x14ac:dyDescent="0.3">
      <c r="A17" s="105"/>
      <c r="B17" s="108"/>
      <c r="C17" s="108"/>
      <c r="D17" s="108"/>
      <c r="E17" s="14">
        <v>132</v>
      </c>
      <c r="F17" s="14" t="s">
        <v>62</v>
      </c>
      <c r="G17" s="16">
        <v>17234799</v>
      </c>
      <c r="H17" s="16">
        <v>17796349</v>
      </c>
      <c r="I17" s="10">
        <f t="shared" si="0"/>
        <v>561550</v>
      </c>
      <c r="J17" s="17"/>
      <c r="K17" s="19"/>
      <c r="L17" s="20"/>
    </row>
    <row r="18" spans="1:13" s="18" customFormat="1" ht="30" customHeight="1" x14ac:dyDescent="0.3">
      <c r="A18" s="105"/>
      <c r="B18" s="108"/>
      <c r="C18" s="108"/>
      <c r="D18" s="108"/>
      <c r="E18" s="14">
        <v>133</v>
      </c>
      <c r="F18" s="14" t="s">
        <v>61</v>
      </c>
      <c r="G18" s="16">
        <v>40276840</v>
      </c>
      <c r="H18" s="16">
        <v>39955130</v>
      </c>
      <c r="I18" s="10">
        <f t="shared" si="0"/>
        <v>-321710</v>
      </c>
      <c r="J18" s="17"/>
      <c r="K18" s="19"/>
      <c r="L18" s="20"/>
    </row>
    <row r="19" spans="1:13" s="18" customFormat="1" ht="30" customHeight="1" x14ac:dyDescent="0.3">
      <c r="A19" s="105"/>
      <c r="B19" s="108"/>
      <c r="C19" s="108"/>
      <c r="D19" s="108"/>
      <c r="E19" s="14">
        <v>134</v>
      </c>
      <c r="F19" s="14" t="s">
        <v>63</v>
      </c>
      <c r="G19" s="16">
        <v>12187640</v>
      </c>
      <c r="H19" s="16">
        <v>12220450</v>
      </c>
      <c r="I19" s="10">
        <f t="shared" si="0"/>
        <v>32810</v>
      </c>
      <c r="J19" s="17"/>
      <c r="K19" s="19"/>
      <c r="L19" s="20"/>
    </row>
    <row r="20" spans="1:13" s="18" customFormat="1" ht="30" customHeight="1" x14ac:dyDescent="0.3">
      <c r="A20" s="105"/>
      <c r="B20" s="108"/>
      <c r="C20" s="108"/>
      <c r="D20" s="108"/>
      <c r="E20" s="14">
        <v>135</v>
      </c>
      <c r="F20" s="14" t="s">
        <v>34</v>
      </c>
      <c r="G20" s="16">
        <v>9855444</v>
      </c>
      <c r="H20" s="16">
        <v>10544854</v>
      </c>
      <c r="I20" s="10">
        <f t="shared" si="0"/>
        <v>689410</v>
      </c>
      <c r="J20" s="17"/>
      <c r="K20" s="19"/>
      <c r="L20" s="20"/>
    </row>
    <row r="21" spans="1:13" s="7" customFormat="1" ht="30" customHeight="1" x14ac:dyDescent="0.3">
      <c r="A21" s="105"/>
      <c r="B21" s="108"/>
      <c r="C21" s="108"/>
      <c r="D21" s="108"/>
      <c r="E21" s="14">
        <v>136</v>
      </c>
      <c r="F21" s="14" t="s">
        <v>70</v>
      </c>
      <c r="G21" s="16">
        <v>0</v>
      </c>
      <c r="H21" s="16"/>
      <c r="I21" s="10">
        <f t="shared" si="0"/>
        <v>0</v>
      </c>
      <c r="J21" s="17"/>
      <c r="K21" s="19"/>
      <c r="L21" s="20"/>
      <c r="M21" s="18"/>
    </row>
    <row r="22" spans="1:13" s="7" customFormat="1" ht="30" customHeight="1" x14ac:dyDescent="0.3">
      <c r="A22" s="105"/>
      <c r="B22" s="108"/>
      <c r="C22" s="109"/>
      <c r="D22" s="109"/>
      <c r="E22" s="168" t="s">
        <v>40</v>
      </c>
      <c r="F22" s="149"/>
      <c r="G22" s="16">
        <f>SUM(G16:G21)</f>
        <v>79669518</v>
      </c>
      <c r="H22" s="16">
        <f>SUM(H16:H21)</f>
        <v>80644348</v>
      </c>
      <c r="I22" s="10">
        <f t="shared" si="0"/>
        <v>974830</v>
      </c>
      <c r="J22" s="17"/>
      <c r="K22" s="19"/>
      <c r="L22" s="20"/>
      <c r="M22" s="18"/>
    </row>
    <row r="23" spans="1:13" s="7" customFormat="1" ht="30" customHeight="1" x14ac:dyDescent="0.3">
      <c r="A23" s="106"/>
      <c r="B23" s="109"/>
      <c r="C23" s="144" t="s">
        <v>30</v>
      </c>
      <c r="D23" s="145"/>
      <c r="E23" s="145"/>
      <c r="F23" s="146"/>
      <c r="G23" s="21">
        <f>G22+G15+G11</f>
        <v>947577928</v>
      </c>
      <c r="H23" s="21">
        <f>H22+H15+H11</f>
        <v>949983346</v>
      </c>
      <c r="I23" s="22">
        <f t="shared" si="0"/>
        <v>2405418</v>
      </c>
      <c r="J23" s="23"/>
      <c r="K23" s="12"/>
      <c r="L23" s="13"/>
    </row>
    <row r="24" spans="1:13" s="7" customFormat="1" ht="30" customHeight="1" x14ac:dyDescent="0.3">
      <c r="A24" s="113" t="s">
        <v>36</v>
      </c>
      <c r="B24" s="107" t="s">
        <v>72</v>
      </c>
      <c r="C24" s="107">
        <v>21</v>
      </c>
      <c r="D24" s="107" t="s">
        <v>35</v>
      </c>
      <c r="E24" s="14">
        <v>211</v>
      </c>
      <c r="F24" s="14" t="s">
        <v>35</v>
      </c>
      <c r="G24" s="16">
        <v>0</v>
      </c>
      <c r="H24" s="16">
        <v>0</v>
      </c>
      <c r="I24" s="10">
        <f t="shared" si="0"/>
        <v>0</v>
      </c>
      <c r="J24" s="17"/>
      <c r="K24" s="12"/>
      <c r="L24" s="13"/>
    </row>
    <row r="25" spans="1:13" s="7" customFormat="1" ht="30" customHeight="1" x14ac:dyDescent="0.3">
      <c r="A25" s="117"/>
      <c r="B25" s="108"/>
      <c r="C25" s="108"/>
      <c r="D25" s="108"/>
      <c r="E25" s="24">
        <v>212</v>
      </c>
      <c r="F25" s="24" t="s">
        <v>67</v>
      </c>
      <c r="G25" s="25">
        <v>5242200</v>
      </c>
      <c r="H25" s="26">
        <v>4368500</v>
      </c>
      <c r="I25" s="10">
        <f t="shared" si="0"/>
        <v>-873700</v>
      </c>
      <c r="J25" s="27"/>
      <c r="K25" s="12"/>
      <c r="L25" s="13"/>
    </row>
    <row r="26" spans="1:13" s="7" customFormat="1" ht="30" customHeight="1" x14ac:dyDescent="0.3">
      <c r="A26" s="117"/>
      <c r="B26" s="108"/>
      <c r="C26" s="109"/>
      <c r="D26" s="109"/>
      <c r="E26" s="8">
        <v>213</v>
      </c>
      <c r="F26" s="8" t="s">
        <v>69</v>
      </c>
      <c r="G26" s="28">
        <v>3437500</v>
      </c>
      <c r="H26" s="29">
        <v>4812500</v>
      </c>
      <c r="I26" s="10">
        <f t="shared" si="0"/>
        <v>1375000</v>
      </c>
      <c r="J26" s="11"/>
      <c r="K26" s="12"/>
      <c r="L26" s="13"/>
    </row>
    <row r="27" spans="1:13" s="7" customFormat="1" ht="30" customHeight="1" x14ac:dyDescent="0.3">
      <c r="A27" s="164"/>
      <c r="B27" s="165"/>
      <c r="C27" s="166" t="s">
        <v>30</v>
      </c>
      <c r="D27" s="167"/>
      <c r="E27" s="167"/>
      <c r="F27" s="167"/>
      <c r="G27" s="30">
        <f>SUM(G24:G26)</f>
        <v>8679700</v>
      </c>
      <c r="H27" s="30">
        <f>SUM(H24:H26)</f>
        <v>9181000</v>
      </c>
      <c r="I27" s="31">
        <f t="shared" si="0"/>
        <v>501300</v>
      </c>
      <c r="J27" s="32"/>
      <c r="K27" s="12"/>
      <c r="L27" s="13"/>
    </row>
    <row r="28" spans="1:13" s="7" customFormat="1" ht="27.75" customHeight="1" x14ac:dyDescent="0.3">
      <c r="A28" s="159" t="s">
        <v>33</v>
      </c>
      <c r="B28" s="160" t="s">
        <v>31</v>
      </c>
      <c r="C28" s="160">
        <v>31</v>
      </c>
      <c r="D28" s="160" t="s">
        <v>39</v>
      </c>
      <c r="E28" s="33">
        <v>311</v>
      </c>
      <c r="F28" s="33" t="s">
        <v>32</v>
      </c>
      <c r="G28" s="34">
        <v>73603480</v>
      </c>
      <c r="H28" s="34">
        <v>73802140</v>
      </c>
      <c r="I28" s="35">
        <f t="shared" si="0"/>
        <v>198660</v>
      </c>
      <c r="J28" s="36"/>
      <c r="K28" s="12"/>
      <c r="L28" s="13"/>
    </row>
    <row r="29" spans="1:13" s="7" customFormat="1" ht="27.75" customHeight="1" x14ac:dyDescent="0.3">
      <c r="A29" s="105"/>
      <c r="B29" s="108"/>
      <c r="C29" s="108"/>
      <c r="D29" s="108"/>
      <c r="E29" s="14">
        <v>312</v>
      </c>
      <c r="F29" s="14" t="s">
        <v>66</v>
      </c>
      <c r="G29" s="37">
        <v>6667880</v>
      </c>
      <c r="H29" s="37">
        <v>6812850</v>
      </c>
      <c r="I29" s="10">
        <f t="shared" si="0"/>
        <v>144970</v>
      </c>
      <c r="J29" s="17"/>
      <c r="K29" s="12"/>
      <c r="L29" s="13"/>
    </row>
    <row r="30" spans="1:13" s="7" customFormat="1" ht="27.75" customHeight="1" x14ac:dyDescent="0.3">
      <c r="A30" s="105"/>
      <c r="B30" s="108"/>
      <c r="C30" s="108"/>
      <c r="D30" s="108"/>
      <c r="E30" s="14">
        <v>313</v>
      </c>
      <c r="F30" s="14" t="s">
        <v>19</v>
      </c>
      <c r="G30" s="37">
        <v>195220</v>
      </c>
      <c r="H30" s="37">
        <v>162680</v>
      </c>
      <c r="I30" s="10">
        <f t="shared" si="0"/>
        <v>-32540</v>
      </c>
      <c r="J30" s="17"/>
      <c r="K30" s="12"/>
      <c r="L30" s="13"/>
    </row>
    <row r="31" spans="1:13" s="7" customFormat="1" ht="27.75" customHeight="1" x14ac:dyDescent="0.3">
      <c r="A31" s="105"/>
      <c r="B31" s="108"/>
      <c r="C31" s="108"/>
      <c r="D31" s="108"/>
      <c r="E31" s="14">
        <v>314</v>
      </c>
      <c r="F31" s="14" t="s">
        <v>20</v>
      </c>
      <c r="G31" s="37">
        <v>16978080</v>
      </c>
      <c r="H31" s="37">
        <v>16983370</v>
      </c>
      <c r="I31" s="10">
        <f t="shared" si="0"/>
        <v>5290</v>
      </c>
      <c r="J31" s="17"/>
      <c r="K31" s="12"/>
      <c r="L31" s="13"/>
    </row>
    <row r="32" spans="1:13" s="7" customFormat="1" ht="27.75" customHeight="1" x14ac:dyDescent="0.3">
      <c r="A32" s="105"/>
      <c r="B32" s="108"/>
      <c r="C32" s="108"/>
      <c r="D32" s="108"/>
      <c r="E32" s="14">
        <v>315</v>
      </c>
      <c r="F32" s="14" t="s">
        <v>18</v>
      </c>
      <c r="G32" s="37">
        <v>1000000</v>
      </c>
      <c r="H32" s="37">
        <v>800000</v>
      </c>
      <c r="I32" s="10">
        <f t="shared" si="0"/>
        <v>-200000</v>
      </c>
      <c r="J32" s="17"/>
      <c r="K32" s="12"/>
      <c r="L32" s="13"/>
    </row>
    <row r="33" spans="1:12" s="7" customFormat="1" ht="27.75" customHeight="1" x14ac:dyDescent="0.3">
      <c r="A33" s="105"/>
      <c r="B33" s="108"/>
      <c r="C33" s="108"/>
      <c r="D33" s="108"/>
      <c r="E33" s="14">
        <v>318</v>
      </c>
      <c r="F33" s="14" t="s">
        <v>71</v>
      </c>
      <c r="G33" s="37">
        <v>9837340</v>
      </c>
      <c r="H33" s="37">
        <v>10840120</v>
      </c>
      <c r="I33" s="10">
        <f t="shared" si="0"/>
        <v>1002780</v>
      </c>
      <c r="J33" s="17"/>
      <c r="K33" s="12"/>
      <c r="L33" s="13"/>
    </row>
    <row r="34" spans="1:12" s="7" customFormat="1" ht="27.75" customHeight="1" x14ac:dyDescent="0.3">
      <c r="A34" s="105"/>
      <c r="B34" s="108"/>
      <c r="C34" s="109"/>
      <c r="D34" s="109"/>
      <c r="E34" s="14">
        <v>319</v>
      </c>
      <c r="F34" s="14" t="s">
        <v>16</v>
      </c>
      <c r="G34" s="37">
        <v>0</v>
      </c>
      <c r="H34" s="37"/>
      <c r="I34" s="10">
        <f t="shared" si="0"/>
        <v>0</v>
      </c>
      <c r="J34" s="17"/>
      <c r="K34" s="12"/>
      <c r="L34" s="13"/>
    </row>
    <row r="35" spans="1:12" s="7" customFormat="1" ht="27.75" customHeight="1" x14ac:dyDescent="0.3">
      <c r="A35" s="105"/>
      <c r="B35" s="108"/>
      <c r="C35" s="121">
        <v>33</v>
      </c>
      <c r="D35" s="121" t="s">
        <v>31</v>
      </c>
      <c r="E35" s="38">
        <v>335</v>
      </c>
      <c r="F35" s="39" t="s">
        <v>94</v>
      </c>
      <c r="G35" s="40">
        <v>326640</v>
      </c>
      <c r="H35" s="40">
        <v>272200</v>
      </c>
      <c r="I35" s="10">
        <f t="shared" si="0"/>
        <v>-54440</v>
      </c>
      <c r="J35" s="41"/>
      <c r="K35" s="12"/>
      <c r="L35" s="13"/>
    </row>
    <row r="36" spans="1:12" s="7" customFormat="1" ht="27.75" customHeight="1" x14ac:dyDescent="0.3">
      <c r="A36" s="105"/>
      <c r="B36" s="108"/>
      <c r="C36" s="121"/>
      <c r="D36" s="121"/>
      <c r="E36" s="42">
        <v>336</v>
      </c>
      <c r="F36" s="43" t="s">
        <v>15</v>
      </c>
      <c r="G36" s="44">
        <v>0</v>
      </c>
      <c r="H36" s="44">
        <v>0</v>
      </c>
      <c r="I36" s="10">
        <f t="shared" si="0"/>
        <v>0</v>
      </c>
      <c r="J36" s="45"/>
      <c r="K36" s="12"/>
      <c r="L36" s="13"/>
    </row>
    <row r="37" spans="1:12" s="7" customFormat="1" ht="27.75" customHeight="1" x14ac:dyDescent="0.3">
      <c r="A37" s="105"/>
      <c r="B37" s="108"/>
      <c r="C37" s="121"/>
      <c r="D37" s="121"/>
      <c r="E37" s="46">
        <v>337</v>
      </c>
      <c r="F37" s="46" t="s">
        <v>95</v>
      </c>
      <c r="G37" s="47">
        <v>0</v>
      </c>
      <c r="H37" s="47">
        <v>0</v>
      </c>
      <c r="I37" s="10">
        <f t="shared" si="0"/>
        <v>0</v>
      </c>
      <c r="J37" s="48"/>
      <c r="K37" s="12"/>
      <c r="L37" s="13"/>
    </row>
    <row r="38" spans="1:12" s="7" customFormat="1" ht="27.75" customHeight="1" x14ac:dyDescent="0.3">
      <c r="A38" s="105"/>
      <c r="B38" s="118"/>
      <c r="C38" s="161" t="s">
        <v>30</v>
      </c>
      <c r="D38" s="162"/>
      <c r="E38" s="162"/>
      <c r="F38" s="163"/>
      <c r="G38" s="49">
        <f>SUM(G28:G37)</f>
        <v>108608640</v>
      </c>
      <c r="H38" s="49">
        <f>SUM(H28:H37)</f>
        <v>109673360</v>
      </c>
      <c r="I38" s="22">
        <f t="shared" si="0"/>
        <v>1064720</v>
      </c>
      <c r="J38" s="50"/>
      <c r="K38" s="12"/>
      <c r="L38" s="13"/>
    </row>
    <row r="39" spans="1:12" s="7" customFormat="1" ht="27.75" customHeight="1" x14ac:dyDescent="0.3">
      <c r="A39" s="153" t="s">
        <v>54</v>
      </c>
      <c r="B39" s="155" t="s">
        <v>10</v>
      </c>
      <c r="C39" s="51"/>
      <c r="D39" s="52"/>
      <c r="E39" s="43">
        <v>414</v>
      </c>
      <c r="F39" s="53" t="s">
        <v>93</v>
      </c>
      <c r="G39" s="37">
        <v>94000000</v>
      </c>
      <c r="H39" s="37">
        <v>79000000</v>
      </c>
      <c r="I39" s="10">
        <f t="shared" si="0"/>
        <v>-15000000</v>
      </c>
      <c r="J39" s="17"/>
      <c r="K39" s="12"/>
      <c r="L39" s="13"/>
    </row>
    <row r="40" spans="1:12" s="7" customFormat="1" ht="27.75" customHeight="1" x14ac:dyDescent="0.3">
      <c r="A40" s="154"/>
      <c r="B40" s="156"/>
      <c r="C40" s="145" t="s">
        <v>30</v>
      </c>
      <c r="D40" s="145"/>
      <c r="E40" s="157"/>
      <c r="F40" s="146"/>
      <c r="G40" s="54">
        <f>SUM(G39:G39)</f>
        <v>94000000</v>
      </c>
      <c r="H40" s="54">
        <f>SUM(H39:H39)</f>
        <v>79000000</v>
      </c>
      <c r="I40" s="22">
        <f t="shared" si="0"/>
        <v>-15000000</v>
      </c>
      <c r="J40" s="23"/>
      <c r="K40" s="12"/>
      <c r="L40" s="13"/>
    </row>
    <row r="41" spans="1:12" s="7" customFormat="1" ht="27.75" customHeight="1" x14ac:dyDescent="0.3">
      <c r="A41" s="117" t="s">
        <v>13</v>
      </c>
      <c r="B41" s="118" t="s">
        <v>92</v>
      </c>
      <c r="C41" s="39">
        <v>51</v>
      </c>
      <c r="D41" s="39" t="s">
        <v>22</v>
      </c>
      <c r="E41" s="55">
        <v>511</v>
      </c>
      <c r="F41" s="14" t="s">
        <v>92</v>
      </c>
      <c r="G41" s="56"/>
      <c r="H41" s="56"/>
      <c r="I41" s="10">
        <f t="shared" si="0"/>
        <v>0</v>
      </c>
      <c r="J41" s="57"/>
      <c r="K41" s="12"/>
      <c r="L41" s="13"/>
    </row>
    <row r="42" spans="1:12" s="7" customFormat="1" ht="27.75" customHeight="1" x14ac:dyDescent="0.3">
      <c r="A42" s="106"/>
      <c r="B42" s="109"/>
      <c r="C42" s="158" t="s">
        <v>30</v>
      </c>
      <c r="D42" s="157"/>
      <c r="E42" s="145"/>
      <c r="F42" s="146"/>
      <c r="G42" s="54">
        <f>SUM(G41:G41)</f>
        <v>0</v>
      </c>
      <c r="H42" s="54">
        <f>SUM(H41:H41)</f>
        <v>0</v>
      </c>
      <c r="I42" s="22">
        <f t="shared" si="0"/>
        <v>0</v>
      </c>
      <c r="J42" s="58"/>
      <c r="K42" s="12"/>
      <c r="L42" s="13"/>
    </row>
    <row r="43" spans="1:12" s="7" customFormat="1" ht="27.75" customHeight="1" x14ac:dyDescent="0.3">
      <c r="A43" s="113" t="s">
        <v>9</v>
      </c>
      <c r="B43" s="107" t="s">
        <v>85</v>
      </c>
      <c r="C43" s="107">
        <v>61</v>
      </c>
      <c r="D43" s="107" t="s">
        <v>85</v>
      </c>
      <c r="E43" s="14">
        <v>611</v>
      </c>
      <c r="F43" s="14" t="s">
        <v>68</v>
      </c>
      <c r="G43" s="37">
        <v>6219314</v>
      </c>
      <c r="H43" s="37">
        <v>6219310</v>
      </c>
      <c r="I43" s="10">
        <f t="shared" si="0"/>
        <v>-4</v>
      </c>
      <c r="J43" s="17"/>
      <c r="K43" s="12"/>
      <c r="L43" s="13"/>
    </row>
    <row r="44" spans="1:12" s="7" customFormat="1" ht="27.75" customHeight="1" x14ac:dyDescent="0.3">
      <c r="A44" s="105"/>
      <c r="B44" s="108"/>
      <c r="C44" s="109"/>
      <c r="D44" s="109"/>
      <c r="E44" s="14">
        <v>612</v>
      </c>
      <c r="F44" s="14" t="s">
        <v>64</v>
      </c>
      <c r="G44" s="37">
        <v>244706</v>
      </c>
      <c r="H44" s="37">
        <v>244706</v>
      </c>
      <c r="I44" s="10">
        <f t="shared" si="0"/>
        <v>0</v>
      </c>
      <c r="J44" s="17"/>
      <c r="K44" s="12"/>
      <c r="L44" s="13"/>
    </row>
    <row r="45" spans="1:12" s="7" customFormat="1" ht="27.75" customHeight="1" x14ac:dyDescent="0.3">
      <c r="A45" s="106"/>
      <c r="B45" s="109"/>
      <c r="C45" s="144" t="s">
        <v>30</v>
      </c>
      <c r="D45" s="145"/>
      <c r="E45" s="145"/>
      <c r="F45" s="146"/>
      <c r="G45" s="54">
        <f>G43+G44</f>
        <v>6464020</v>
      </c>
      <c r="H45" s="54">
        <f>H43+H44</f>
        <v>6464016</v>
      </c>
      <c r="I45" s="22">
        <f t="shared" si="0"/>
        <v>-4</v>
      </c>
      <c r="J45" s="23"/>
      <c r="K45" s="12"/>
      <c r="L45" s="13"/>
    </row>
    <row r="46" spans="1:12" s="7" customFormat="1" ht="27.75" customHeight="1" x14ac:dyDescent="0.3">
      <c r="A46" s="113" t="s">
        <v>14</v>
      </c>
      <c r="B46" s="107" t="s">
        <v>12</v>
      </c>
      <c r="C46" s="14">
        <v>71</v>
      </c>
      <c r="D46" s="14" t="s">
        <v>12</v>
      </c>
      <c r="E46" s="14">
        <v>711</v>
      </c>
      <c r="F46" s="14" t="s">
        <v>12</v>
      </c>
      <c r="G46" s="37">
        <v>738670</v>
      </c>
      <c r="H46" s="37">
        <v>615642</v>
      </c>
      <c r="I46" s="10">
        <f t="shared" si="0"/>
        <v>-123028</v>
      </c>
      <c r="J46" s="17"/>
      <c r="K46" s="12"/>
      <c r="L46" s="13"/>
    </row>
    <row r="47" spans="1:12" s="7" customFormat="1" ht="27.75" customHeight="1" x14ac:dyDescent="0.3">
      <c r="A47" s="106"/>
      <c r="B47" s="109"/>
      <c r="C47" s="144" t="s">
        <v>30</v>
      </c>
      <c r="D47" s="145"/>
      <c r="E47" s="145"/>
      <c r="F47" s="146"/>
      <c r="G47" s="54">
        <f>G46</f>
        <v>738670</v>
      </c>
      <c r="H47" s="54">
        <f>H46</f>
        <v>615642</v>
      </c>
      <c r="I47" s="22">
        <f t="shared" si="0"/>
        <v>-123028</v>
      </c>
      <c r="J47" s="23"/>
      <c r="K47" s="12"/>
      <c r="L47" s="13"/>
    </row>
    <row r="48" spans="1:12" s="7" customFormat="1" ht="27.75" customHeight="1" x14ac:dyDescent="0.3">
      <c r="A48" s="113" t="s">
        <v>17</v>
      </c>
      <c r="B48" s="107" t="s">
        <v>11</v>
      </c>
      <c r="C48" s="14">
        <v>81</v>
      </c>
      <c r="D48" s="14" t="s">
        <v>11</v>
      </c>
      <c r="E48" s="14">
        <v>811</v>
      </c>
      <c r="F48" s="14" t="s">
        <v>11</v>
      </c>
      <c r="G48" s="37">
        <v>9633575</v>
      </c>
      <c r="H48" s="37"/>
      <c r="I48" s="10">
        <f t="shared" si="0"/>
        <v>-9633575</v>
      </c>
      <c r="J48" s="17"/>
      <c r="K48" s="12"/>
      <c r="L48" s="13"/>
    </row>
    <row r="49" spans="1:12" s="7" customFormat="1" ht="27.75" customHeight="1" x14ac:dyDescent="0.3">
      <c r="A49" s="106"/>
      <c r="B49" s="109"/>
      <c r="C49" s="144" t="s">
        <v>30</v>
      </c>
      <c r="D49" s="145"/>
      <c r="E49" s="145"/>
      <c r="F49" s="146"/>
      <c r="G49" s="54">
        <f>G48</f>
        <v>9633575</v>
      </c>
      <c r="H49" s="54">
        <f>H48</f>
        <v>0</v>
      </c>
      <c r="I49" s="22">
        <f t="shared" si="0"/>
        <v>-9633575</v>
      </c>
      <c r="J49" s="23"/>
      <c r="K49" s="12"/>
      <c r="L49" s="13"/>
    </row>
    <row r="50" spans="1:12" s="7" customFormat="1" ht="27.75" customHeight="1" x14ac:dyDescent="0.3">
      <c r="A50" s="59" t="s">
        <v>8</v>
      </c>
      <c r="B50" s="39" t="s">
        <v>7</v>
      </c>
      <c r="C50" s="39">
        <v>91</v>
      </c>
      <c r="D50" s="39" t="s">
        <v>90</v>
      </c>
      <c r="E50" s="39">
        <v>911</v>
      </c>
      <c r="F50" s="39" t="s">
        <v>90</v>
      </c>
      <c r="G50" s="37">
        <v>0</v>
      </c>
      <c r="H50" s="37">
        <v>0</v>
      </c>
      <c r="I50" s="10">
        <f t="shared" si="0"/>
        <v>0</v>
      </c>
      <c r="J50" s="17"/>
      <c r="K50" s="12"/>
      <c r="L50" s="13"/>
    </row>
    <row r="51" spans="1:12" s="7" customFormat="1" ht="27.75" customHeight="1" x14ac:dyDescent="0.3">
      <c r="A51" s="60">
        <v>10</v>
      </c>
      <c r="B51" s="39" t="s">
        <v>3</v>
      </c>
      <c r="C51" s="39">
        <v>101</v>
      </c>
      <c r="D51" s="39" t="s">
        <v>91</v>
      </c>
      <c r="E51" s="39">
        <v>1011</v>
      </c>
      <c r="F51" s="39" t="s">
        <v>26</v>
      </c>
      <c r="G51" s="37">
        <v>0</v>
      </c>
      <c r="H51" s="37"/>
      <c r="I51" s="10">
        <f t="shared" si="0"/>
        <v>0</v>
      </c>
      <c r="J51" s="17"/>
      <c r="K51" s="12"/>
      <c r="L51" s="13"/>
    </row>
    <row r="52" spans="1:12" s="7" customFormat="1" ht="27.75" customHeight="1" x14ac:dyDescent="0.3">
      <c r="A52" s="147" t="s">
        <v>89</v>
      </c>
      <c r="B52" s="148"/>
      <c r="C52" s="148"/>
      <c r="D52" s="148"/>
      <c r="E52" s="148"/>
      <c r="F52" s="149"/>
      <c r="G52" s="37"/>
      <c r="H52" s="37">
        <v>30629776</v>
      </c>
      <c r="I52" s="10">
        <f>H52-G52</f>
        <v>30629776</v>
      </c>
      <c r="J52" s="17"/>
      <c r="K52" s="12"/>
      <c r="L52" s="13"/>
    </row>
    <row r="53" spans="1:12" s="7" customFormat="1" ht="27.75" customHeight="1" x14ac:dyDescent="0.3">
      <c r="A53" s="150" t="s">
        <v>88</v>
      </c>
      <c r="B53" s="151"/>
      <c r="C53" s="151"/>
      <c r="D53" s="151"/>
      <c r="E53" s="151"/>
      <c r="F53" s="152"/>
      <c r="G53" s="61">
        <f>G52+G49+G47+G45+G40+G27+G23+G38+G42</f>
        <v>1175702533</v>
      </c>
      <c r="H53" s="61">
        <f>H52+H49+H47+H45+H40+H27+H23+H38+H42</f>
        <v>1185547140</v>
      </c>
      <c r="I53" s="61">
        <f>I52+I49+I47+I45+I40+I27+I23+I38+I42</f>
        <v>9844607</v>
      </c>
      <c r="J53" s="62">
        <f>'요양 세입 '!H26-'요양 세출'!H53</f>
        <v>0</v>
      </c>
      <c r="K53" s="12"/>
      <c r="L53" s="13"/>
    </row>
  </sheetData>
  <mergeCells count="54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3"/>
    <mergeCell ref="B5:B23"/>
    <mergeCell ref="C5:C11"/>
    <mergeCell ref="D5:D11"/>
    <mergeCell ref="E11:F11"/>
    <mergeCell ref="C12:C15"/>
    <mergeCell ref="D12:D15"/>
    <mergeCell ref="E15:F15"/>
    <mergeCell ref="C16:C22"/>
    <mergeCell ref="D16:D22"/>
    <mergeCell ref="E22:F22"/>
    <mergeCell ref="C23:F23"/>
    <mergeCell ref="A24:A27"/>
    <mergeCell ref="B24:B27"/>
    <mergeCell ref="C24:C26"/>
    <mergeCell ref="D24:D26"/>
    <mergeCell ref="C27:F27"/>
    <mergeCell ref="A28:A38"/>
    <mergeCell ref="B28:B38"/>
    <mergeCell ref="C28:C34"/>
    <mergeCell ref="D28:D34"/>
    <mergeCell ref="C35:C37"/>
    <mergeCell ref="D35:D37"/>
    <mergeCell ref="C38:F38"/>
    <mergeCell ref="A46:A47"/>
    <mergeCell ref="B46:B47"/>
    <mergeCell ref="C47:F47"/>
    <mergeCell ref="A39:A40"/>
    <mergeCell ref="B39:B40"/>
    <mergeCell ref="C40:F40"/>
    <mergeCell ref="A41:A42"/>
    <mergeCell ref="B41:B42"/>
    <mergeCell ref="C42:F42"/>
    <mergeCell ref="A43:A45"/>
    <mergeCell ref="B43:B45"/>
    <mergeCell ref="C43:C44"/>
    <mergeCell ref="D43:D44"/>
    <mergeCell ref="C45:F45"/>
    <mergeCell ref="A48:A49"/>
    <mergeCell ref="B48:B49"/>
    <mergeCell ref="C49:F49"/>
    <mergeCell ref="A52:F52"/>
    <mergeCell ref="A53:F53"/>
  </mergeCells>
  <phoneticPr fontId="17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89" orientation="portrait" horizontalDpi="4294967293" verticalDpi="4294967293" r:id="rId1"/>
  <rowBreaks count="1" manualBreakCount="1">
    <brk id="27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요양 세입 </vt:lpstr>
      <vt:lpstr>요양 세출</vt:lpstr>
      <vt:lpstr>'요양 세출'!Print_Area</vt:lpstr>
      <vt:lpstr>'요양 세출'!Print_Titles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9</cp:revision>
  <cp:lastPrinted>2019-03-13T07:23:15Z</cp:lastPrinted>
  <dcterms:created xsi:type="dcterms:W3CDTF">2017-02-14T07:10:19Z</dcterms:created>
  <dcterms:modified xsi:type="dcterms:W3CDTF">2019-03-13T07:32:08Z</dcterms:modified>
  <cp:version>1000.0100.01</cp:version>
</cp:coreProperties>
</file>