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안심행정\00. 예산 및 결산, 회계\2022 결산보고\"/>
    </mc:Choice>
  </mc:AlternateContent>
  <xr:revisionPtr revIDLastSave="0" documentId="13_ncr:1_{6E894FAC-057E-428A-AAFB-A04B3B4B1633}" xr6:coauthVersionLast="47" xr6:coauthVersionMax="47" xr10:uidLastSave="{00000000-0000-0000-0000-000000000000}"/>
  <bookViews>
    <workbookView xWindow="13725" yWindow="300" windowWidth="14820" windowHeight="14775" activeTab="1" xr2:uid="{00000000-000D-0000-FFFF-FFFF00000000}"/>
  </bookViews>
  <sheets>
    <sheet name="요양 세입 " sheetId="6" r:id="rId1"/>
    <sheet name="요양 세출" sheetId="7" r:id="rId2"/>
  </sheets>
  <definedNames>
    <definedName name="_xlnm.Print_Area" localSheetId="1">'요양 세출'!$A$1:$J$57</definedName>
    <definedName name="_xlnm.Print_Titles" localSheetId="1">'요양 세출'!$1:$4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7" l="1"/>
  <c r="G29" i="7"/>
  <c r="I28" i="7"/>
  <c r="I56" i="7"/>
  <c r="I31" i="6"/>
  <c r="I30" i="6"/>
  <c r="H32" i="6"/>
  <c r="G32" i="6"/>
  <c r="I10" i="6"/>
  <c r="I32" i="6" l="1"/>
  <c r="H22" i="7"/>
  <c r="I15" i="7"/>
  <c r="I16" i="7"/>
  <c r="I17" i="7"/>
  <c r="I8" i="7"/>
  <c r="I9" i="7"/>
  <c r="I10" i="7"/>
  <c r="I11" i="7"/>
  <c r="I12" i="7"/>
  <c r="I6" i="7"/>
  <c r="H21" i="6"/>
  <c r="G21" i="6"/>
  <c r="G25" i="6"/>
  <c r="H25" i="6"/>
  <c r="H29" i="6"/>
  <c r="G29" i="6"/>
  <c r="I23" i="6"/>
  <c r="I24" i="6"/>
  <c r="I20" i="6"/>
  <c r="I5" i="6"/>
  <c r="I29" i="7" l="1"/>
  <c r="I29" i="6"/>
  <c r="I21" i="6"/>
  <c r="H15" i="6"/>
  <c r="G15" i="6"/>
  <c r="I14" i="6"/>
  <c r="H12" i="6"/>
  <c r="G12" i="6"/>
  <c r="G7" i="6"/>
  <c r="I12" i="6" l="1"/>
  <c r="H55" i="7" l="1"/>
  <c r="G55" i="7"/>
  <c r="H53" i="7"/>
  <c r="G53" i="7"/>
  <c r="I27" i="6"/>
  <c r="I55" i="7" l="1"/>
  <c r="I53" i="7"/>
  <c r="I54" i="7"/>
  <c r="I52" i="7"/>
  <c r="H51" i="7"/>
  <c r="G51" i="7"/>
  <c r="I50" i="7"/>
  <c r="H49" i="7"/>
  <c r="G49" i="7"/>
  <c r="I48" i="7"/>
  <c r="H47" i="7"/>
  <c r="G47" i="7"/>
  <c r="I46" i="7"/>
  <c r="I45" i="7"/>
  <c r="H44" i="7"/>
  <c r="G44" i="7"/>
  <c r="I43" i="7"/>
  <c r="H42" i="7"/>
  <c r="G42" i="7"/>
  <c r="I41" i="7"/>
  <c r="H40" i="7"/>
  <c r="G40" i="7"/>
  <c r="I39" i="7"/>
  <c r="I38" i="7"/>
  <c r="I37" i="7"/>
  <c r="I36" i="7"/>
  <c r="I35" i="7"/>
  <c r="H34" i="7"/>
  <c r="G34" i="7"/>
  <c r="I33" i="7"/>
  <c r="I32" i="7"/>
  <c r="I31" i="7"/>
  <c r="I27" i="7"/>
  <c r="I26" i="7"/>
  <c r="I25" i="7"/>
  <c r="I24" i="7"/>
  <c r="I23" i="7"/>
  <c r="G22" i="7"/>
  <c r="I21" i="7"/>
  <c r="I20" i="7"/>
  <c r="I19" i="7"/>
  <c r="H18" i="7"/>
  <c r="G18" i="7"/>
  <c r="I14" i="7"/>
  <c r="I13" i="7"/>
  <c r="I7" i="7"/>
  <c r="I5" i="7"/>
  <c r="I28" i="6"/>
  <c r="I26" i="6"/>
  <c r="I22" i="6"/>
  <c r="I19" i="6"/>
  <c r="H18" i="6"/>
  <c r="G18" i="6"/>
  <c r="I17" i="6"/>
  <c r="I16" i="6"/>
  <c r="I13" i="6"/>
  <c r="I11" i="6"/>
  <c r="H9" i="6"/>
  <c r="G9" i="6"/>
  <c r="G33" i="6" s="1"/>
  <c r="I8" i="6"/>
  <c r="H7" i="6"/>
  <c r="I6" i="6"/>
  <c r="H33" i="6" l="1"/>
  <c r="I18" i="6"/>
  <c r="I9" i="6"/>
  <c r="I15" i="6"/>
  <c r="I7" i="6"/>
  <c r="I18" i="7"/>
  <c r="G30" i="7"/>
  <c r="G57" i="7" s="1"/>
  <c r="I34" i="7"/>
  <c r="I40" i="7"/>
  <c r="I42" i="7"/>
  <c r="I51" i="7"/>
  <c r="I47" i="7"/>
  <c r="I49" i="7"/>
  <c r="I22" i="7"/>
  <c r="H30" i="7"/>
  <c r="H57" i="7" s="1"/>
  <c r="J57" i="7" s="1"/>
  <c r="I44" i="7"/>
  <c r="I25" i="6"/>
  <c r="I33" i="6" l="1"/>
  <c r="I30" i="7"/>
  <c r="I57" i="7" s="1"/>
</calcChain>
</file>

<file path=xl/sharedStrings.xml><?xml version="1.0" encoding="utf-8"?>
<sst xmlns="http://schemas.openxmlformats.org/spreadsheetml/2006/main" count="161" uniqueCount="109">
  <si>
    <t xml:space="preserve">◆ 세입                                                                                                      </t>
  </si>
  <si>
    <t>항</t>
  </si>
  <si>
    <t>과목</t>
  </si>
  <si>
    <t>합계</t>
  </si>
  <si>
    <t>비고</t>
  </si>
  <si>
    <t>증감액</t>
  </si>
  <si>
    <t>관</t>
  </si>
  <si>
    <t>05</t>
  </si>
  <si>
    <t>결산액</t>
  </si>
  <si>
    <t>예산액</t>
  </si>
  <si>
    <t>07</t>
  </si>
  <si>
    <t>여비</t>
  </si>
  <si>
    <t>목</t>
  </si>
  <si>
    <t>04</t>
  </si>
  <si>
    <t>06</t>
  </si>
  <si>
    <t>소계</t>
  </si>
  <si>
    <t>01</t>
  </si>
  <si>
    <t>회의비</t>
  </si>
  <si>
    <t>08</t>
  </si>
  <si>
    <t>이월금</t>
  </si>
  <si>
    <t>차입금</t>
  </si>
  <si>
    <t>전입금</t>
  </si>
  <si>
    <t>09</t>
  </si>
  <si>
    <t>인건비</t>
  </si>
  <si>
    <t>사무비</t>
  </si>
  <si>
    <t>운영비</t>
  </si>
  <si>
    <t>전출금</t>
  </si>
  <si>
    <t>02</t>
  </si>
  <si>
    <t>시설비</t>
  </si>
  <si>
    <t>차량비</t>
  </si>
  <si>
    <t>예비비</t>
  </si>
  <si>
    <t>잡지출</t>
  </si>
  <si>
    <t>전년도이월금</t>
  </si>
  <si>
    <t>원금상환금</t>
  </si>
  <si>
    <t>세출총액</t>
  </si>
  <si>
    <t>차기이월</t>
  </si>
  <si>
    <t>이자지불금</t>
  </si>
  <si>
    <t>기타운영비</t>
  </si>
  <si>
    <t>부채상환금</t>
  </si>
  <si>
    <t>시설장비유지비</t>
  </si>
  <si>
    <t>재산조성비</t>
  </si>
  <si>
    <t>자산취득비</t>
  </si>
  <si>
    <t>직책보조비</t>
  </si>
  <si>
    <t>수용비및수수료</t>
  </si>
  <si>
    <t>일용잡금</t>
  </si>
  <si>
    <t>기관운영비</t>
  </si>
  <si>
    <t>업무추진비</t>
  </si>
  <si>
    <t>◆ 세출</t>
  </si>
  <si>
    <t>세입총액</t>
  </si>
  <si>
    <t>기타잡수입</t>
  </si>
  <si>
    <t>금융기관차입금</t>
  </si>
  <si>
    <t>기타차입금</t>
  </si>
  <si>
    <t>후원금수입</t>
  </si>
  <si>
    <t>보조금수입</t>
  </si>
  <si>
    <t>기타예금이자수입</t>
  </si>
  <si>
    <t xml:space="preserve">  (단위:원)</t>
  </si>
  <si>
    <t>입소자
부담금수입</t>
  </si>
  <si>
    <t>입소비용수입</t>
  </si>
  <si>
    <t>본인부담금수입</t>
  </si>
  <si>
    <t>식재료비수입</t>
  </si>
  <si>
    <t>경상보조금수입</t>
  </si>
  <si>
    <t>비지정후원금</t>
  </si>
  <si>
    <t>요양급여수입</t>
  </si>
  <si>
    <t>장기요양급여수입</t>
  </si>
  <si>
    <t>전년도이월금
(후원금)</t>
    <phoneticPr fontId="9" type="noConversion"/>
  </si>
  <si>
    <t>잡수익</t>
  </si>
  <si>
    <t>03</t>
  </si>
  <si>
    <t>사업비</t>
  </si>
  <si>
    <t>생계비</t>
  </si>
  <si>
    <t>수용기관경비</t>
  </si>
  <si>
    <t>의료비</t>
  </si>
  <si>
    <t>장의비</t>
  </si>
  <si>
    <r>
      <t>0</t>
    </r>
    <r>
      <rPr>
        <sz val="8"/>
        <color rgb="FF000000"/>
        <rFont val="굴림"/>
        <family val="3"/>
        <charset val="129"/>
      </rPr>
      <t>4</t>
    </r>
  </si>
  <si>
    <t>과년도지출</t>
  </si>
  <si>
    <t>과년도지출전출금</t>
  </si>
  <si>
    <t>적립금</t>
  </si>
  <si>
    <t>운영충당적립금</t>
  </si>
  <si>
    <t>준비금</t>
  </si>
  <si>
    <t>환경개선준비금</t>
  </si>
  <si>
    <t>시설환경 개선준비금</t>
  </si>
  <si>
    <t>직원식재료수입</t>
    <phoneticPr fontId="9" type="noConversion"/>
  </si>
  <si>
    <t>공공요금및세금공과금</t>
    <phoneticPr fontId="9" type="noConversion"/>
  </si>
  <si>
    <t>전출금</t>
    <phoneticPr fontId="9" type="noConversion"/>
  </si>
  <si>
    <t>급여(직접)</t>
    <phoneticPr fontId="9" type="noConversion"/>
  </si>
  <si>
    <t>급여(간접)</t>
    <phoneticPr fontId="9" type="noConversion"/>
  </si>
  <si>
    <t>각종수당(직접)</t>
    <phoneticPr fontId="9" type="noConversion"/>
  </si>
  <si>
    <t>각종수당(간접)</t>
    <phoneticPr fontId="9" type="noConversion"/>
  </si>
  <si>
    <t>복지수당(직접)</t>
    <phoneticPr fontId="9" type="noConversion"/>
  </si>
  <si>
    <t>복지수당(간접)</t>
    <phoneticPr fontId="9" type="noConversion"/>
  </si>
  <si>
    <t>퇴직금및퇴직적립금(직접)</t>
    <phoneticPr fontId="9" type="noConversion"/>
  </si>
  <si>
    <t>퇴직금및퇴직적립금(간접)</t>
    <phoneticPr fontId="9" type="noConversion"/>
  </si>
  <si>
    <t>사회보험부담비용(직접)</t>
    <phoneticPr fontId="9" type="noConversion"/>
  </si>
  <si>
    <t>사회보험부담비용(간접)</t>
    <phoneticPr fontId="9" type="noConversion"/>
  </si>
  <si>
    <t>지정후원금</t>
    <phoneticPr fontId="9" type="noConversion"/>
  </si>
  <si>
    <t>가산금수입</t>
    <phoneticPr fontId="9" type="noConversion"/>
  </si>
  <si>
    <t>법인전입금</t>
    <phoneticPr fontId="9" type="noConversion"/>
  </si>
  <si>
    <t>법인전입금(후원금)</t>
    <phoneticPr fontId="9" type="noConversion"/>
  </si>
  <si>
    <t>전년도이월금
(식재료비)</t>
    <phoneticPr fontId="9" type="noConversion"/>
  </si>
  <si>
    <t>명절귀성여비(직접)</t>
    <phoneticPr fontId="9" type="noConversion"/>
  </si>
  <si>
    <t>명절귀성여비(간접)</t>
    <phoneticPr fontId="9" type="noConversion"/>
  </si>
  <si>
    <t>합계</t>
    <phoneticPr fontId="9" type="noConversion"/>
  </si>
  <si>
    <t>적립금 및 준비금</t>
    <phoneticPr fontId="9" type="noConversion"/>
  </si>
  <si>
    <t>운영충당적립금                  및                  환경개선준비금</t>
    <phoneticPr fontId="9" type="noConversion"/>
  </si>
  <si>
    <t>운영충당적립금</t>
    <phoneticPr fontId="9" type="noConversion"/>
  </si>
  <si>
    <t>시설환경개선준비금</t>
    <phoneticPr fontId="9" type="noConversion"/>
  </si>
  <si>
    <t>프로그램사업비</t>
    <phoneticPr fontId="9" type="noConversion"/>
  </si>
  <si>
    <t>법인회계전출금</t>
    <phoneticPr fontId="9" type="noConversion"/>
  </si>
  <si>
    <t>2022년 안심노인요양시설 결산서</t>
    <phoneticPr fontId="9" type="noConversion"/>
  </si>
  <si>
    <t>임차료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</si>
</sst>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18" x14ac:knownFonts="1">
    <font>
      <sz val="11"/>
      <color rgb="FF000000"/>
      <name val="맑은 고딕"/>
    </font>
    <font>
      <sz val="12"/>
      <color rgb="FF000000"/>
      <name val="맑은 고딕"/>
      <family val="3"/>
      <charset val="129"/>
    </font>
    <font>
      <sz val="8"/>
      <color rgb="FF000000"/>
      <name val="굴림"/>
      <family val="3"/>
      <charset val="129"/>
    </font>
    <font>
      <sz val="12"/>
      <color rgb="FF000000"/>
      <name val="Arial Narrow"/>
      <family val="2"/>
    </font>
    <font>
      <sz val="12"/>
      <color rgb="FF000000"/>
      <name val="굴림"/>
      <family val="3"/>
      <charset val="129"/>
    </font>
    <font>
      <sz val="14"/>
      <color rgb="FF0066CC"/>
      <name val="Arial Narrow"/>
      <family val="2"/>
    </font>
    <font>
      <sz val="10"/>
      <color rgb="FF000000"/>
      <name val="굴림"/>
      <family val="3"/>
      <charset val="129"/>
    </font>
    <font>
      <sz val="18"/>
      <color rgb="FF000000"/>
      <name val="휴먼엑스포"/>
      <family val="1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2"/>
      <color rgb="FF000000"/>
      <name val="바탕"/>
      <family val="1"/>
      <charset val="129"/>
    </font>
    <font>
      <sz val="8"/>
      <color rgb="FFFFFFFF"/>
      <name val="Arial Narrow"/>
      <family val="2"/>
    </font>
    <font>
      <sz val="8"/>
      <color rgb="FFFFFFFF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8"/>
      <color rgb="FF000000"/>
      <name val="바탕"/>
      <family val="1"/>
      <charset val="129"/>
    </font>
    <font>
      <sz val="8"/>
      <color rgb="FF000000"/>
      <name val="Arial Narrow"/>
      <family val="2"/>
    </font>
    <font>
      <sz val="8"/>
      <color rgb="FF0066CC"/>
      <name val="Arial Narrow"/>
      <family val="2"/>
    </font>
    <font>
      <sz val="9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7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41" fontId="8" fillId="0" borderId="0">
      <alignment vertical="center"/>
    </xf>
    <xf numFmtId="41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76">
    <xf numFmtId="0" fontId="0" fillId="0" borderId="0" xfId="0">
      <alignment vertical="center"/>
    </xf>
    <xf numFmtId="0" fontId="1" fillId="0" borderId="0" xfId="1" applyFont="1">
      <alignment vertical="center"/>
    </xf>
    <xf numFmtId="0" fontId="2" fillId="0" borderId="0" xfId="1" applyFont="1">
      <alignment vertical="center"/>
    </xf>
    <xf numFmtId="176" fontId="3" fillId="0" borderId="1" xfId="1" applyNumberFormat="1" applyFont="1" applyBorder="1" applyAlignment="1">
      <alignment horizontal="right" vertical="center" wrapText="1"/>
    </xf>
    <xf numFmtId="176" fontId="3" fillId="2" borderId="3" xfId="1" applyNumberFormat="1" applyFont="1" applyFill="1" applyBorder="1" applyAlignment="1">
      <alignment horizontal="right" vertical="center" wrapText="1"/>
    </xf>
    <xf numFmtId="0" fontId="2" fillId="0" borderId="3" xfId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right" vertical="center" wrapText="1"/>
    </xf>
    <xf numFmtId="176" fontId="3" fillId="3" borderId="5" xfId="1" applyNumberFormat="1" applyFont="1" applyFill="1" applyBorder="1" applyAlignment="1">
      <alignment horizontal="right" vertical="center" wrapText="1"/>
    </xf>
    <xf numFmtId="177" fontId="3" fillId="3" borderId="5" xfId="1" applyNumberFormat="1" applyFont="1" applyFill="1" applyBorder="1" applyAlignment="1">
      <alignment horizontal="right" vertical="center" wrapText="1"/>
    </xf>
    <xf numFmtId="0" fontId="2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41" fontId="5" fillId="0" borderId="0" xfId="2" applyFont="1">
      <alignment vertical="center"/>
    </xf>
    <xf numFmtId="177" fontId="3" fillId="2" borderId="7" xfId="1" applyNumberFormat="1" applyFont="1" applyFill="1" applyBorder="1" applyAlignment="1">
      <alignment horizontal="right" vertical="center" wrapText="1"/>
    </xf>
    <xf numFmtId="41" fontId="3" fillId="2" borderId="7" xfId="3" applyFont="1" applyFill="1" applyBorder="1" applyAlignment="1">
      <alignment horizontal="right" vertical="center" wrapText="1"/>
    </xf>
    <xf numFmtId="41" fontId="4" fillId="0" borderId="0" xfId="2" applyFont="1">
      <alignment vertical="center"/>
    </xf>
    <xf numFmtId="41" fontId="0" fillId="0" borderId="0" xfId="2" applyFo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right" vertical="center" wrapText="1"/>
    </xf>
    <xf numFmtId="177" fontId="3" fillId="0" borderId="1" xfId="1" applyNumberFormat="1" applyFont="1" applyBorder="1" applyAlignment="1">
      <alignment horizontal="right" vertical="center" wrapText="1"/>
    </xf>
    <xf numFmtId="0" fontId="10" fillId="0" borderId="2" xfId="1" applyFont="1" applyBorder="1" applyAlignment="1">
      <alignment vertical="center" wrapText="1"/>
    </xf>
    <xf numFmtId="3" fontId="3" fillId="0" borderId="3" xfId="1" applyNumberFormat="1" applyFont="1" applyBorder="1" applyAlignment="1">
      <alignment horizontal="right" vertical="center" wrapText="1"/>
    </xf>
    <xf numFmtId="0" fontId="10" fillId="0" borderId="4" xfId="1" applyFont="1" applyBorder="1" applyAlignment="1">
      <alignment vertical="center" wrapText="1"/>
    </xf>
    <xf numFmtId="3" fontId="3" fillId="2" borderId="3" xfId="1" applyNumberFormat="1" applyFont="1" applyFill="1" applyBorder="1" applyAlignment="1">
      <alignment horizontal="right" vertical="center" wrapText="1"/>
    </xf>
    <xf numFmtId="177" fontId="3" fillId="2" borderId="1" xfId="1" applyNumberFormat="1" applyFont="1" applyFill="1" applyBorder="1" applyAlignment="1">
      <alignment horizontal="right" vertical="center" wrapText="1"/>
    </xf>
    <xf numFmtId="0" fontId="10" fillId="2" borderId="4" xfId="1" applyFont="1" applyFill="1" applyBorder="1" applyAlignment="1">
      <alignment vertical="center" wrapText="1"/>
    </xf>
    <xf numFmtId="3" fontId="3" fillId="2" borderId="28" xfId="1" applyNumberFormat="1" applyFont="1" applyFill="1" applyBorder="1" applyAlignment="1">
      <alignment horizontal="right" vertical="center" wrapText="1"/>
    </xf>
    <xf numFmtId="177" fontId="3" fillId="2" borderId="23" xfId="1" applyNumberFormat="1" applyFont="1" applyFill="1" applyBorder="1" applyAlignment="1">
      <alignment horizontal="right" vertical="center" wrapText="1"/>
    </xf>
    <xf numFmtId="0" fontId="10" fillId="2" borderId="37" xfId="1" applyFont="1" applyFill="1" applyBorder="1" applyAlignment="1">
      <alignment vertical="center" wrapText="1"/>
    </xf>
    <xf numFmtId="3" fontId="3" fillId="0" borderId="7" xfId="1" applyNumberFormat="1" applyFont="1" applyBorder="1" applyAlignment="1">
      <alignment horizontal="right" vertical="center" wrapText="1"/>
    </xf>
    <xf numFmtId="177" fontId="3" fillId="0" borderId="7" xfId="1" applyNumberFormat="1" applyFont="1" applyBorder="1" applyAlignment="1">
      <alignment horizontal="right" vertical="center" wrapText="1"/>
    </xf>
    <xf numFmtId="3" fontId="3" fillId="2" borderId="7" xfId="1" applyNumberFormat="1" applyFont="1" applyFill="1" applyBorder="1" applyAlignment="1">
      <alignment horizontal="right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41" fontId="3" fillId="2" borderId="3" xfId="3" applyFont="1" applyFill="1" applyBorder="1" applyAlignment="1">
      <alignment horizontal="right" vertical="center" wrapText="1"/>
    </xf>
    <xf numFmtId="0" fontId="2" fillId="0" borderId="3" xfId="1" applyFont="1" applyBorder="1" applyAlignment="1">
      <alignment vertical="center" wrapText="1"/>
    </xf>
    <xf numFmtId="3" fontId="3" fillId="4" borderId="3" xfId="1" applyNumberFormat="1" applyFont="1" applyFill="1" applyBorder="1" applyAlignment="1">
      <alignment horizontal="right" vertical="center" wrapText="1"/>
    </xf>
    <xf numFmtId="41" fontId="2" fillId="0" borderId="0" xfId="3" applyFont="1">
      <alignment vertical="center"/>
    </xf>
    <xf numFmtId="41" fontId="1" fillId="0" borderId="0" xfId="3" applyFont="1">
      <alignment vertical="center"/>
    </xf>
    <xf numFmtId="177" fontId="1" fillId="0" borderId="0" xfId="1" applyNumberFormat="1" applyFont="1">
      <alignment vertical="center"/>
    </xf>
    <xf numFmtId="0" fontId="11" fillId="0" borderId="0" xfId="1" applyFont="1">
      <alignment vertical="center"/>
    </xf>
    <xf numFmtId="41" fontId="11" fillId="0" borderId="0" xfId="2" applyFont="1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4" fillId="0" borderId="2" xfId="1" applyFont="1" applyBorder="1" applyAlignment="1">
      <alignment vertical="center" wrapText="1"/>
    </xf>
    <xf numFmtId="0" fontId="15" fillId="0" borderId="0" xfId="1" applyFont="1">
      <alignment vertical="center"/>
    </xf>
    <xf numFmtId="41" fontId="16" fillId="0" borderId="0" xfId="2" applyFont="1">
      <alignment vertical="center"/>
    </xf>
    <xf numFmtId="176" fontId="3" fillId="4" borderId="3" xfId="1" applyNumberFormat="1" applyFont="1" applyFill="1" applyBorder="1" applyAlignment="1">
      <alignment horizontal="right" vertical="center" wrapText="1"/>
    </xf>
    <xf numFmtId="0" fontId="14" fillId="0" borderId="4" xfId="1" applyFont="1" applyBorder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41" fontId="16" fillId="0" borderId="0" xfId="2" applyFont="1" applyAlignment="1">
      <alignment horizontal="center" vertical="center"/>
    </xf>
    <xf numFmtId="0" fontId="14" fillId="2" borderId="4" xfId="1" applyFont="1" applyFill="1" applyBorder="1" applyAlignment="1">
      <alignment vertical="center" wrapText="1"/>
    </xf>
    <xf numFmtId="0" fontId="2" fillId="0" borderId="42" xfId="1" applyFont="1" applyBorder="1" applyAlignment="1">
      <alignment horizontal="center" vertical="center" wrapText="1"/>
    </xf>
    <xf numFmtId="176" fontId="3" fillId="0" borderId="28" xfId="1" applyNumberFormat="1" applyFont="1" applyBorder="1" applyAlignment="1">
      <alignment horizontal="right" vertical="center" wrapText="1"/>
    </xf>
    <xf numFmtId="0" fontId="14" fillId="0" borderId="43" xfId="1" applyFont="1" applyBorder="1" applyAlignment="1">
      <alignment vertical="center" wrapText="1"/>
    </xf>
    <xf numFmtId="176" fontId="3" fillId="0" borderId="44" xfId="1" applyNumberFormat="1" applyFont="1" applyBorder="1" applyAlignment="1">
      <alignment horizontal="right" vertical="center" wrapText="1"/>
    </xf>
    <xf numFmtId="176" fontId="3" fillId="2" borderId="5" xfId="1" applyNumberFormat="1" applyFont="1" applyFill="1" applyBorder="1" applyAlignment="1">
      <alignment horizontal="right" vertical="center" wrapText="1"/>
    </xf>
    <xf numFmtId="177" fontId="3" fillId="2" borderId="46" xfId="1" applyNumberFormat="1" applyFont="1" applyFill="1" applyBorder="1" applyAlignment="1">
      <alignment horizontal="right" vertical="center" wrapText="1"/>
    </xf>
    <xf numFmtId="0" fontId="14" fillId="2" borderId="6" xfId="1" applyFont="1" applyFill="1" applyBorder="1" applyAlignment="1">
      <alignment vertical="center" wrapText="1"/>
    </xf>
    <xf numFmtId="0" fontId="2" fillId="0" borderId="49" xfId="1" applyFont="1" applyBorder="1" applyAlignment="1">
      <alignment horizontal="center" vertical="center" wrapText="1"/>
    </xf>
    <xf numFmtId="176" fontId="3" fillId="0" borderId="49" xfId="1" applyNumberFormat="1" applyFont="1" applyBorder="1" applyAlignment="1">
      <alignment horizontal="right" vertical="center" wrapText="1"/>
    </xf>
    <xf numFmtId="177" fontId="3" fillId="0" borderId="49" xfId="1" applyNumberFormat="1" applyFont="1" applyBorder="1" applyAlignment="1">
      <alignment horizontal="right" vertical="center" wrapText="1"/>
    </xf>
    <xf numFmtId="0" fontId="14" fillId="0" borderId="50" xfId="1" applyFont="1" applyBorder="1" applyAlignment="1">
      <alignment vertical="center" wrapText="1"/>
    </xf>
    <xf numFmtId="0" fontId="2" fillId="0" borderId="51" xfId="1" applyFont="1" applyBorder="1" applyAlignment="1">
      <alignment horizontal="center" vertical="center" wrapText="1"/>
    </xf>
    <xf numFmtId="176" fontId="3" fillId="0" borderId="7" xfId="1" applyNumberFormat="1" applyFont="1" applyBorder="1" applyAlignment="1">
      <alignment vertical="center" wrapText="1"/>
    </xf>
    <xf numFmtId="176" fontId="3" fillId="0" borderId="8" xfId="1" applyNumberFormat="1" applyFont="1" applyBorder="1" applyAlignment="1">
      <alignment vertical="center" wrapText="1"/>
    </xf>
    <xf numFmtId="176" fontId="3" fillId="2" borderId="7" xfId="1" applyNumberFormat="1" applyFont="1" applyFill="1" applyBorder="1" applyAlignment="1">
      <alignment vertical="center" wrapText="1"/>
    </xf>
    <xf numFmtId="176" fontId="2" fillId="2" borderId="8" xfId="1" applyNumberFormat="1" applyFont="1" applyFill="1" applyBorder="1" applyAlignment="1">
      <alignment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3" fontId="17" fillId="0" borderId="4" xfId="1" applyNumberFormat="1" applyFont="1" applyBorder="1" applyAlignment="1">
      <alignment horizontal="right" vertical="center" wrapText="1"/>
    </xf>
    <xf numFmtId="3" fontId="17" fillId="2" borderId="4" xfId="1" applyNumberFormat="1" applyFont="1" applyFill="1" applyBorder="1" applyAlignment="1">
      <alignment horizontal="right" vertical="center" wrapText="1"/>
    </xf>
    <xf numFmtId="3" fontId="14" fillId="3" borderId="6" xfId="1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8" fillId="0" borderId="0" xfId="1">
      <alignment vertical="center"/>
    </xf>
    <xf numFmtId="0" fontId="6" fillId="0" borderId="7" xfId="1" applyFont="1" applyBorder="1" applyAlignment="1">
      <alignment horizontal="center" vertical="center" wrapText="1"/>
    </xf>
    <xf numFmtId="41" fontId="3" fillId="2" borderId="28" xfId="3" applyFont="1" applyFill="1" applyBorder="1" applyAlignment="1">
      <alignment horizontal="right" vertical="center" wrapText="1"/>
    </xf>
    <xf numFmtId="3" fontId="3" fillId="3" borderId="46" xfId="1" applyNumberFormat="1" applyFont="1" applyFill="1" applyBorder="1" applyAlignment="1">
      <alignment horizontal="right" vertical="center" wrapText="1"/>
    </xf>
    <xf numFmtId="0" fontId="10" fillId="3" borderId="70" xfId="1" applyFont="1" applyFill="1" applyBorder="1" applyAlignment="1">
      <alignment vertical="center" wrapText="1"/>
    </xf>
    <xf numFmtId="41" fontId="3" fillId="0" borderId="7" xfId="3" applyFont="1" applyBorder="1" applyAlignment="1">
      <alignment horizontal="right" vertical="center" wrapText="1"/>
    </xf>
    <xf numFmtId="0" fontId="10" fillId="0" borderId="8" xfId="1" applyFont="1" applyBorder="1" applyAlignment="1">
      <alignment vertical="center" wrapText="1"/>
    </xf>
    <xf numFmtId="0" fontId="10" fillId="2" borderId="8" xfId="1" applyFont="1" applyFill="1" applyBorder="1" applyAlignment="1">
      <alignment vertical="center" wrapText="1"/>
    </xf>
    <xf numFmtId="0" fontId="2" fillId="0" borderId="28" xfId="1" applyFont="1" applyBorder="1" applyAlignment="1">
      <alignment horizontal="center" vertical="center" wrapText="1"/>
    </xf>
    <xf numFmtId="176" fontId="3" fillId="0" borderId="26" xfId="1" applyNumberFormat="1" applyFont="1" applyBorder="1" applyAlignment="1">
      <alignment horizontal="right" vertical="center" wrapText="1"/>
    </xf>
    <xf numFmtId="176" fontId="3" fillId="0" borderId="42" xfId="1" applyNumberFormat="1" applyFont="1" applyBorder="1" applyAlignment="1">
      <alignment horizontal="right" vertical="center" wrapText="1"/>
    </xf>
    <xf numFmtId="176" fontId="3" fillId="0" borderId="23" xfId="1" applyNumberFormat="1" applyFont="1" applyBorder="1" applyAlignment="1">
      <alignment horizontal="right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 wrapText="1"/>
    </xf>
    <xf numFmtId="0" fontId="6" fillId="2" borderId="53" xfId="1" applyFont="1" applyFill="1" applyBorder="1" applyAlignment="1">
      <alignment horizontal="center" vertical="center" wrapText="1"/>
    </xf>
    <xf numFmtId="0" fontId="6" fillId="2" borderId="5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" fillId="0" borderId="0" xfId="1" applyFont="1" applyAlignment="1">
      <alignment horizontal="right" vertical="center"/>
    </xf>
    <xf numFmtId="0" fontId="6" fillId="5" borderId="11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 wrapText="1"/>
    </xf>
    <xf numFmtId="0" fontId="6" fillId="5" borderId="13" xfId="1" applyFont="1" applyFill="1" applyBorder="1" applyAlignment="1">
      <alignment horizontal="center" vertical="center" wrapText="1"/>
    </xf>
    <xf numFmtId="0" fontId="6" fillId="5" borderId="14" xfId="1" applyFont="1" applyFill="1" applyBorder="1" applyAlignment="1">
      <alignment horizontal="center" vertical="center" wrapText="1"/>
    </xf>
    <xf numFmtId="0" fontId="6" fillId="5" borderId="15" xfId="1" applyFont="1" applyFill="1" applyBorder="1" applyAlignment="1">
      <alignment horizontal="center" vertical="center" wrapText="1"/>
    </xf>
    <xf numFmtId="177" fontId="6" fillId="5" borderId="14" xfId="1" applyNumberFormat="1" applyFont="1" applyFill="1" applyBorder="1" applyAlignment="1">
      <alignment horizontal="center" vertical="center" wrapText="1"/>
    </xf>
    <xf numFmtId="177" fontId="6" fillId="5" borderId="15" xfId="1" applyNumberFormat="1" applyFont="1" applyFill="1" applyBorder="1" applyAlignment="1">
      <alignment horizontal="center" vertical="center" wrapText="1"/>
    </xf>
    <xf numFmtId="0" fontId="6" fillId="5" borderId="16" xfId="1" applyFont="1" applyFill="1" applyBorder="1" applyAlignment="1">
      <alignment horizontal="center" vertical="center" wrapText="1"/>
    </xf>
    <xf numFmtId="0" fontId="6" fillId="5" borderId="17" xfId="1" applyFont="1" applyFill="1" applyBorder="1" applyAlignment="1">
      <alignment horizontal="center" vertical="center" wrapText="1"/>
    </xf>
    <xf numFmtId="0" fontId="6" fillId="5" borderId="18" xfId="1" applyFont="1" applyFill="1" applyBorder="1" applyAlignment="1">
      <alignment horizontal="center" vertical="center" wrapText="1"/>
    </xf>
    <xf numFmtId="0" fontId="6" fillId="5" borderId="19" xfId="1" applyFont="1" applyFill="1" applyBorder="1" applyAlignment="1">
      <alignment horizontal="center" vertical="center" wrapText="1"/>
    </xf>
    <xf numFmtId="0" fontId="6" fillId="5" borderId="20" xfId="1" applyFont="1" applyFill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2" fillId="0" borderId="27" xfId="1" quotePrefix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1" xfId="1" quotePrefix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22" xfId="1" quotePrefix="1" applyFont="1" applyBorder="1" applyAlignment="1">
      <alignment horizontal="center" vertical="center" wrapText="1"/>
    </xf>
    <xf numFmtId="0" fontId="6" fillId="2" borderId="34" xfId="1" applyFont="1" applyFill="1" applyBorder="1" applyAlignment="1">
      <alignment horizontal="center" vertical="center" wrapText="1"/>
    </xf>
    <xf numFmtId="0" fontId="6" fillId="2" borderId="35" xfId="1" applyFont="1" applyFill="1" applyBorder="1" applyAlignment="1">
      <alignment horizontal="center" vertical="center" wrapText="1"/>
    </xf>
    <xf numFmtId="0" fontId="6" fillId="2" borderId="36" xfId="1" applyFont="1" applyFill="1" applyBorder="1" applyAlignment="1">
      <alignment horizontal="center" vertical="center" wrapText="1"/>
    </xf>
    <xf numFmtId="49" fontId="2" fillId="0" borderId="10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3" borderId="67" xfId="1" applyFont="1" applyFill="1" applyBorder="1" applyAlignment="1">
      <alignment horizontal="center" vertical="center" wrapText="1"/>
    </xf>
    <xf numFmtId="0" fontId="6" fillId="3" borderId="68" xfId="1" applyFont="1" applyFill="1" applyBorder="1" applyAlignment="1">
      <alignment horizontal="center" vertical="center" wrapText="1"/>
    </xf>
    <xf numFmtId="0" fontId="6" fillId="3" borderId="69" xfId="1" applyFont="1" applyFill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6" fillId="2" borderId="41" xfId="1" applyFont="1" applyFill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6" fillId="2" borderId="40" xfId="1" applyFont="1" applyFill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2" fillId="2" borderId="25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0" borderId="45" xfId="1" quotePrefix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2" borderId="47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0" borderId="48" xfId="1" quotePrefix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2" borderId="52" xfId="1" applyFont="1" applyFill="1" applyBorder="1" applyAlignment="1">
      <alignment horizontal="center" vertical="center" wrapText="1"/>
    </xf>
    <xf numFmtId="0" fontId="8" fillId="2" borderId="53" xfId="1" applyFill="1" applyBorder="1" applyAlignment="1">
      <alignment horizontal="center" vertical="center" wrapText="1"/>
    </xf>
    <xf numFmtId="0" fontId="8" fillId="2" borderId="51" xfId="1" applyFill="1" applyBorder="1" applyAlignment="1">
      <alignment horizontal="center" vertical="center" wrapText="1"/>
    </xf>
    <xf numFmtId="0" fontId="2" fillId="0" borderId="54" xfId="1" quotePrefix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2" borderId="41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3" borderId="29" xfId="1" applyFont="1" applyFill="1" applyBorder="1" applyAlignment="1">
      <alignment horizontal="center" vertical="center" wrapText="1"/>
    </xf>
    <xf numFmtId="0" fontId="2" fillId="3" borderId="30" xfId="1" applyFont="1" applyFill="1" applyBorder="1" applyAlignment="1">
      <alignment horizontal="center" vertical="center" wrapText="1"/>
    </xf>
    <xf numFmtId="0" fontId="2" fillId="3" borderId="31" xfId="1" applyFont="1" applyFill="1" applyBorder="1" applyAlignment="1">
      <alignment horizontal="center" vertical="center" wrapText="1"/>
    </xf>
    <xf numFmtId="0" fontId="2" fillId="0" borderId="60" xfId="1" quotePrefix="1" applyFont="1" applyBorder="1" applyAlignment="1">
      <alignment horizontal="center" vertical="center" wrapText="1"/>
    </xf>
    <xf numFmtId="0" fontId="2" fillId="0" borderId="32" xfId="1" quotePrefix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center" vertical="center" wrapText="1"/>
    </xf>
  </cellXfs>
  <cellStyles count="7">
    <cellStyle name="쉼표 [0] 2" xfId="2" xr:uid="{00000000-0005-0000-0000-000000000000}"/>
    <cellStyle name="쉼표 [0] 2 2" xfId="3" xr:uid="{00000000-0005-0000-0000-000001000000}"/>
    <cellStyle name="쉼표 [0] 3" xfId="4" xr:uid="{00000000-0005-0000-0000-000002000000}"/>
    <cellStyle name="표준" xfId="0" builtinId="0"/>
    <cellStyle name="표준 2" xfId="1" xr:uid="{00000000-0005-0000-0000-000004000000}"/>
    <cellStyle name="표준 2 2" xfId="5" xr:uid="{00000000-0005-0000-0000-000005000000}"/>
    <cellStyle name="표준 2_2011안심종합결산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view="pageBreakPreview" topLeftCell="A21" zoomScaleSheetLayoutView="100" workbookViewId="0">
      <selection activeCell="W9" sqref="W9"/>
    </sheetView>
  </sheetViews>
  <sheetFormatPr defaultColWidth="9" defaultRowHeight="17.25" x14ac:dyDescent="0.3"/>
  <cols>
    <col min="1" max="1" width="3.75" style="2" customWidth="1"/>
    <col min="2" max="2" width="11.75" style="9" customWidth="1"/>
    <col min="3" max="3" width="3.75" style="9" customWidth="1"/>
    <col min="4" max="4" width="11.75" style="40" customWidth="1"/>
    <col min="5" max="5" width="3.75" style="40" customWidth="1"/>
    <col min="6" max="6" width="13.875" style="40" customWidth="1"/>
    <col min="7" max="7" width="12" style="41" customWidth="1"/>
    <col min="8" max="8" width="12" style="1" customWidth="1"/>
    <col min="9" max="9" width="12" style="42" customWidth="1"/>
    <col min="10" max="10" width="8.5" style="1" customWidth="1"/>
    <col min="11" max="16384" width="9" style="1"/>
  </cols>
  <sheetData>
    <row r="1" spans="1:10" ht="27" customHeight="1" x14ac:dyDescent="0.3">
      <c r="A1" s="96" t="s">
        <v>107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9.5" customHeight="1" thickBot="1" x14ac:dyDescent="0.35">
      <c r="A2" s="97" t="s">
        <v>0</v>
      </c>
      <c r="B2" s="97"/>
      <c r="C2" s="2"/>
      <c r="D2" s="2"/>
      <c r="E2" s="2"/>
      <c r="F2" s="98" t="s">
        <v>55</v>
      </c>
      <c r="G2" s="98"/>
      <c r="H2" s="98"/>
      <c r="I2" s="98"/>
      <c r="J2" s="98"/>
    </row>
    <row r="3" spans="1:10" ht="22.5" customHeight="1" x14ac:dyDescent="0.3">
      <c r="A3" s="99" t="s">
        <v>2</v>
      </c>
      <c r="B3" s="100"/>
      <c r="C3" s="100"/>
      <c r="D3" s="100"/>
      <c r="E3" s="100"/>
      <c r="F3" s="101"/>
      <c r="G3" s="102" t="s">
        <v>9</v>
      </c>
      <c r="H3" s="102" t="s">
        <v>8</v>
      </c>
      <c r="I3" s="104" t="s">
        <v>5</v>
      </c>
      <c r="J3" s="106" t="s">
        <v>4</v>
      </c>
    </row>
    <row r="4" spans="1:10" ht="22.5" customHeight="1" thickBot="1" x14ac:dyDescent="0.35">
      <c r="A4" s="108" t="s">
        <v>6</v>
      </c>
      <c r="B4" s="109"/>
      <c r="C4" s="110" t="s">
        <v>1</v>
      </c>
      <c r="D4" s="109"/>
      <c r="E4" s="110" t="s">
        <v>12</v>
      </c>
      <c r="F4" s="109"/>
      <c r="G4" s="103"/>
      <c r="H4" s="103"/>
      <c r="I4" s="105"/>
      <c r="J4" s="107"/>
    </row>
    <row r="5" spans="1:10" ht="22.5" customHeight="1" thickTop="1" x14ac:dyDescent="0.3">
      <c r="A5" s="119" t="s">
        <v>16</v>
      </c>
      <c r="B5" s="121" t="s">
        <v>56</v>
      </c>
      <c r="C5" s="111">
        <v>11</v>
      </c>
      <c r="D5" s="111" t="s">
        <v>57</v>
      </c>
      <c r="E5" s="16">
        <v>111</v>
      </c>
      <c r="F5" s="16" t="s">
        <v>58</v>
      </c>
      <c r="G5" s="19">
        <v>70290030</v>
      </c>
      <c r="H5" s="19">
        <v>70553120</v>
      </c>
      <c r="I5" s="20">
        <f>H5-G5</f>
        <v>263090</v>
      </c>
      <c r="J5" s="21"/>
    </row>
    <row r="6" spans="1:10" ht="22.5" customHeight="1" x14ac:dyDescent="0.3">
      <c r="A6" s="120"/>
      <c r="B6" s="111"/>
      <c r="C6" s="112"/>
      <c r="D6" s="112"/>
      <c r="E6" s="5">
        <v>112</v>
      </c>
      <c r="F6" s="5" t="s">
        <v>59</v>
      </c>
      <c r="G6" s="22">
        <v>57977830</v>
      </c>
      <c r="H6" s="22">
        <v>57731350</v>
      </c>
      <c r="I6" s="20">
        <f>H6-G6</f>
        <v>-246480</v>
      </c>
      <c r="J6" s="23"/>
    </row>
    <row r="7" spans="1:10" ht="22.5" customHeight="1" x14ac:dyDescent="0.3">
      <c r="A7" s="117"/>
      <c r="B7" s="112"/>
      <c r="C7" s="113" t="s">
        <v>3</v>
      </c>
      <c r="D7" s="114"/>
      <c r="E7" s="114"/>
      <c r="F7" s="115"/>
      <c r="G7" s="24">
        <f>G5+G6</f>
        <v>128267860</v>
      </c>
      <c r="H7" s="24">
        <f>H5+H6</f>
        <v>128284470</v>
      </c>
      <c r="I7" s="25">
        <f t="shared" ref="I7:I28" si="0">H7-G7</f>
        <v>16610</v>
      </c>
      <c r="J7" s="26"/>
    </row>
    <row r="8" spans="1:10" ht="22.5" customHeight="1" x14ac:dyDescent="0.3">
      <c r="A8" s="116" t="s">
        <v>13</v>
      </c>
      <c r="B8" s="118" t="s">
        <v>53</v>
      </c>
      <c r="C8" s="5">
        <v>41</v>
      </c>
      <c r="D8" s="5" t="s">
        <v>53</v>
      </c>
      <c r="E8" s="5">
        <v>412</v>
      </c>
      <c r="F8" s="5" t="s">
        <v>60</v>
      </c>
      <c r="G8" s="22">
        <v>40508850</v>
      </c>
      <c r="H8" s="22">
        <v>40187160</v>
      </c>
      <c r="I8" s="20">
        <f>H8-G8</f>
        <v>-321690</v>
      </c>
      <c r="J8" s="23"/>
    </row>
    <row r="9" spans="1:10" ht="22.5" customHeight="1" x14ac:dyDescent="0.3">
      <c r="A9" s="117"/>
      <c r="B9" s="112"/>
      <c r="C9" s="113" t="s">
        <v>3</v>
      </c>
      <c r="D9" s="114"/>
      <c r="E9" s="114"/>
      <c r="F9" s="115"/>
      <c r="G9" s="24">
        <f>G8</f>
        <v>40508850</v>
      </c>
      <c r="H9" s="24">
        <f>H8</f>
        <v>40187160</v>
      </c>
      <c r="I9" s="25">
        <f>H9-G9</f>
        <v>-321690</v>
      </c>
      <c r="J9" s="26"/>
    </row>
    <row r="10" spans="1:10" ht="22.5" customHeight="1" x14ac:dyDescent="0.3">
      <c r="A10" s="116" t="s">
        <v>7</v>
      </c>
      <c r="B10" s="118" t="s">
        <v>52</v>
      </c>
      <c r="C10" s="118">
        <v>51</v>
      </c>
      <c r="D10" s="118" t="s">
        <v>52</v>
      </c>
      <c r="E10" s="5">
        <v>511</v>
      </c>
      <c r="F10" s="5" t="s">
        <v>93</v>
      </c>
      <c r="G10" s="22">
        <v>0</v>
      </c>
      <c r="H10" s="22">
        <v>0</v>
      </c>
      <c r="I10" s="20">
        <f t="shared" ref="I10" si="1">H10-G10</f>
        <v>0</v>
      </c>
      <c r="J10" s="23"/>
    </row>
    <row r="11" spans="1:10" ht="22.5" customHeight="1" x14ac:dyDescent="0.3">
      <c r="A11" s="119"/>
      <c r="B11" s="111"/>
      <c r="C11" s="112"/>
      <c r="D11" s="112"/>
      <c r="E11" s="5">
        <v>512</v>
      </c>
      <c r="F11" s="5" t="s">
        <v>61</v>
      </c>
      <c r="G11" s="22">
        <v>100000</v>
      </c>
      <c r="H11" s="22">
        <v>100000</v>
      </c>
      <c r="I11" s="20">
        <f t="shared" si="0"/>
        <v>0</v>
      </c>
      <c r="J11" s="23"/>
    </row>
    <row r="12" spans="1:10" ht="22.5" customHeight="1" x14ac:dyDescent="0.3">
      <c r="A12" s="122"/>
      <c r="B12" s="112"/>
      <c r="C12" s="113" t="s">
        <v>3</v>
      </c>
      <c r="D12" s="114"/>
      <c r="E12" s="114"/>
      <c r="F12" s="115"/>
      <c r="G12" s="24">
        <f>G10+G11</f>
        <v>100000</v>
      </c>
      <c r="H12" s="24">
        <f t="shared" ref="H12" si="2">H10+H11</f>
        <v>100000</v>
      </c>
      <c r="I12" s="25">
        <f>H12-G12</f>
        <v>0</v>
      </c>
      <c r="J12" s="26"/>
    </row>
    <row r="13" spans="1:10" ht="22.5" customHeight="1" x14ac:dyDescent="0.3">
      <c r="A13" s="116" t="s">
        <v>14</v>
      </c>
      <c r="B13" s="118" t="s">
        <v>62</v>
      </c>
      <c r="C13" s="118">
        <v>61</v>
      </c>
      <c r="D13" s="118" t="s">
        <v>62</v>
      </c>
      <c r="E13" s="5">
        <v>611</v>
      </c>
      <c r="F13" s="5" t="s">
        <v>63</v>
      </c>
      <c r="G13" s="22">
        <v>673306730</v>
      </c>
      <c r="H13" s="22">
        <v>674476070</v>
      </c>
      <c r="I13" s="20">
        <f t="shared" si="0"/>
        <v>1169340</v>
      </c>
      <c r="J13" s="23"/>
    </row>
    <row r="14" spans="1:10" ht="22.5" customHeight="1" x14ac:dyDescent="0.3">
      <c r="A14" s="119"/>
      <c r="B14" s="111"/>
      <c r="C14" s="112"/>
      <c r="D14" s="112"/>
      <c r="E14" s="5">
        <v>612</v>
      </c>
      <c r="F14" s="5" t="s">
        <v>94</v>
      </c>
      <c r="G14" s="22">
        <v>79324130</v>
      </c>
      <c r="H14" s="22">
        <v>79903820</v>
      </c>
      <c r="I14" s="20">
        <f t="shared" ref="I14" si="3">H14-G14</f>
        <v>579690</v>
      </c>
      <c r="J14" s="23"/>
    </row>
    <row r="15" spans="1:10" ht="22.5" customHeight="1" x14ac:dyDescent="0.3">
      <c r="A15" s="120"/>
      <c r="B15" s="111"/>
      <c r="C15" s="123" t="s">
        <v>3</v>
      </c>
      <c r="D15" s="124"/>
      <c r="E15" s="124"/>
      <c r="F15" s="125"/>
      <c r="G15" s="27">
        <f>G13+G14</f>
        <v>752630860</v>
      </c>
      <c r="H15" s="27">
        <f>H13+H14</f>
        <v>754379890</v>
      </c>
      <c r="I15" s="28">
        <f t="shared" si="0"/>
        <v>1749030</v>
      </c>
      <c r="J15" s="29"/>
    </row>
    <row r="16" spans="1:10" ht="22.5" customHeight="1" x14ac:dyDescent="0.3">
      <c r="A16" s="126" t="s">
        <v>10</v>
      </c>
      <c r="B16" s="92" t="s">
        <v>20</v>
      </c>
      <c r="C16" s="127">
        <v>71</v>
      </c>
      <c r="D16" s="127" t="s">
        <v>20</v>
      </c>
      <c r="E16" s="80">
        <v>711</v>
      </c>
      <c r="F16" s="80" t="s">
        <v>50</v>
      </c>
      <c r="G16" s="30">
        <v>0</v>
      </c>
      <c r="H16" s="30">
        <v>0</v>
      </c>
      <c r="I16" s="31">
        <f>H16-G16</f>
        <v>0</v>
      </c>
      <c r="J16" s="85"/>
    </row>
    <row r="17" spans="1:10" ht="22.5" customHeight="1" x14ac:dyDescent="0.3">
      <c r="A17" s="126"/>
      <c r="B17" s="92"/>
      <c r="C17" s="127"/>
      <c r="D17" s="127"/>
      <c r="E17" s="80">
        <v>712</v>
      </c>
      <c r="F17" s="80" t="s">
        <v>51</v>
      </c>
      <c r="G17" s="30">
        <v>0</v>
      </c>
      <c r="H17" s="30">
        <v>0</v>
      </c>
      <c r="I17" s="31">
        <f t="shared" ref="I17:I18" si="4">H17-G17</f>
        <v>0</v>
      </c>
      <c r="J17" s="85"/>
    </row>
    <row r="18" spans="1:10" ht="22.5" customHeight="1" x14ac:dyDescent="0.3">
      <c r="A18" s="126"/>
      <c r="B18" s="92"/>
      <c r="C18" s="128" t="s">
        <v>3</v>
      </c>
      <c r="D18" s="128"/>
      <c r="E18" s="128"/>
      <c r="F18" s="128"/>
      <c r="G18" s="32">
        <f>SUM(G16:G17)</f>
        <v>0</v>
      </c>
      <c r="H18" s="32">
        <f>SUM(H16:H17)</f>
        <v>0</v>
      </c>
      <c r="I18" s="12">
        <f t="shared" si="4"/>
        <v>0</v>
      </c>
      <c r="J18" s="86"/>
    </row>
    <row r="19" spans="1:10" ht="22.5" customHeight="1" x14ac:dyDescent="0.3">
      <c r="A19" s="119" t="s">
        <v>18</v>
      </c>
      <c r="B19" s="111" t="s">
        <v>21</v>
      </c>
      <c r="C19" s="132">
        <v>81</v>
      </c>
      <c r="D19" s="134" t="s">
        <v>21</v>
      </c>
      <c r="E19" s="33">
        <v>811</v>
      </c>
      <c r="F19" s="34" t="s">
        <v>95</v>
      </c>
      <c r="G19" s="19">
        <v>0</v>
      </c>
      <c r="H19" s="19">
        <v>0</v>
      </c>
      <c r="I19" s="20">
        <f t="shared" si="0"/>
        <v>0</v>
      </c>
      <c r="J19" s="21"/>
    </row>
    <row r="20" spans="1:10" ht="22.5" customHeight="1" x14ac:dyDescent="0.3">
      <c r="A20" s="119"/>
      <c r="B20" s="111"/>
      <c r="C20" s="133"/>
      <c r="D20" s="92"/>
      <c r="E20" s="35">
        <v>812</v>
      </c>
      <c r="F20" s="36" t="s">
        <v>96</v>
      </c>
      <c r="G20" s="22">
        <v>2900000</v>
      </c>
      <c r="H20" s="22">
        <v>1900000</v>
      </c>
      <c r="I20" s="20">
        <f t="shared" si="0"/>
        <v>-1000000</v>
      </c>
      <c r="J20" s="23"/>
    </row>
    <row r="21" spans="1:10" ht="22.5" customHeight="1" x14ac:dyDescent="0.3">
      <c r="A21" s="117"/>
      <c r="B21" s="112"/>
      <c r="C21" s="123" t="s">
        <v>3</v>
      </c>
      <c r="D21" s="135"/>
      <c r="E21" s="114"/>
      <c r="F21" s="115"/>
      <c r="G21" s="37">
        <f>G19+G20</f>
        <v>2900000</v>
      </c>
      <c r="H21" s="37">
        <f>SUM(H19:H20)</f>
        <v>1900000</v>
      </c>
      <c r="I21" s="25">
        <f>H21-G21</f>
        <v>-1000000</v>
      </c>
      <c r="J21" s="26"/>
    </row>
    <row r="22" spans="1:10" ht="22.5" customHeight="1" x14ac:dyDescent="0.3">
      <c r="A22" s="116" t="s">
        <v>22</v>
      </c>
      <c r="B22" s="136" t="s">
        <v>19</v>
      </c>
      <c r="C22" s="92">
        <v>91</v>
      </c>
      <c r="D22" s="139" t="s">
        <v>19</v>
      </c>
      <c r="E22" s="38">
        <v>911</v>
      </c>
      <c r="F22" s="5" t="s">
        <v>32</v>
      </c>
      <c r="G22" s="22">
        <v>52944693</v>
      </c>
      <c r="H22" s="6">
        <v>52944693</v>
      </c>
      <c r="I22" s="20">
        <f t="shared" si="0"/>
        <v>0</v>
      </c>
      <c r="J22" s="23"/>
    </row>
    <row r="23" spans="1:10" ht="22.5" customHeight="1" x14ac:dyDescent="0.3">
      <c r="A23" s="119"/>
      <c r="B23" s="132"/>
      <c r="C23" s="92"/>
      <c r="D23" s="140"/>
      <c r="E23" s="38">
        <v>912</v>
      </c>
      <c r="F23" s="5" t="s">
        <v>64</v>
      </c>
      <c r="G23" s="22">
        <v>163451</v>
      </c>
      <c r="H23" s="6">
        <v>163451</v>
      </c>
      <c r="I23" s="20">
        <f t="shared" si="0"/>
        <v>0</v>
      </c>
      <c r="J23" s="23"/>
    </row>
    <row r="24" spans="1:10" ht="22.5" customHeight="1" x14ac:dyDescent="0.3">
      <c r="A24" s="119"/>
      <c r="B24" s="132"/>
      <c r="C24" s="92"/>
      <c r="D24" s="141"/>
      <c r="E24" s="38">
        <v>913</v>
      </c>
      <c r="F24" s="5" t="s">
        <v>97</v>
      </c>
      <c r="G24" s="22">
        <v>9384228</v>
      </c>
      <c r="H24" s="6">
        <v>9384228</v>
      </c>
      <c r="I24" s="20">
        <f t="shared" si="0"/>
        <v>0</v>
      </c>
      <c r="J24" s="23"/>
    </row>
    <row r="25" spans="1:10" ht="22.5" customHeight="1" x14ac:dyDescent="0.3">
      <c r="A25" s="122"/>
      <c r="B25" s="112"/>
      <c r="C25" s="137" t="s">
        <v>3</v>
      </c>
      <c r="D25" s="114"/>
      <c r="E25" s="114"/>
      <c r="F25" s="115"/>
      <c r="G25" s="37">
        <f>SUM(G22:G24)</f>
        <v>62492372</v>
      </c>
      <c r="H25" s="37">
        <f>SUM(H22:H24)</f>
        <v>62492372</v>
      </c>
      <c r="I25" s="25">
        <f t="shared" si="0"/>
        <v>0</v>
      </c>
      <c r="J25" s="26"/>
    </row>
    <row r="26" spans="1:10" ht="22.5" customHeight="1" x14ac:dyDescent="0.3">
      <c r="A26" s="138">
        <v>10</v>
      </c>
      <c r="B26" s="118" t="s">
        <v>65</v>
      </c>
      <c r="C26" s="118">
        <v>101</v>
      </c>
      <c r="D26" s="118" t="s">
        <v>65</v>
      </c>
      <c r="E26" s="5">
        <v>1012</v>
      </c>
      <c r="F26" s="5" t="s">
        <v>54</v>
      </c>
      <c r="G26" s="22">
        <v>22701</v>
      </c>
      <c r="H26" s="22">
        <v>6365</v>
      </c>
      <c r="I26" s="20">
        <f t="shared" si="0"/>
        <v>-16336</v>
      </c>
      <c r="J26" s="23"/>
    </row>
    <row r="27" spans="1:10" ht="22.5" customHeight="1" x14ac:dyDescent="0.3">
      <c r="A27" s="120"/>
      <c r="B27" s="111"/>
      <c r="C27" s="111"/>
      <c r="D27" s="111"/>
      <c r="E27" s="5">
        <v>1013</v>
      </c>
      <c r="F27" s="5" t="s">
        <v>80</v>
      </c>
      <c r="G27" s="22">
        <v>10500640</v>
      </c>
      <c r="H27" s="22">
        <v>10500640</v>
      </c>
      <c r="I27" s="20">
        <f t="shared" si="0"/>
        <v>0</v>
      </c>
      <c r="J27" s="23"/>
    </row>
    <row r="28" spans="1:10" ht="22.5" customHeight="1" x14ac:dyDescent="0.3">
      <c r="A28" s="120"/>
      <c r="B28" s="111"/>
      <c r="C28" s="112"/>
      <c r="D28" s="112"/>
      <c r="E28" s="5">
        <v>1014</v>
      </c>
      <c r="F28" s="5" t="s">
        <v>49</v>
      </c>
      <c r="G28" s="39">
        <v>25100590</v>
      </c>
      <c r="H28" s="22">
        <v>29360780</v>
      </c>
      <c r="I28" s="20">
        <f t="shared" si="0"/>
        <v>4260190</v>
      </c>
      <c r="J28" s="23"/>
    </row>
    <row r="29" spans="1:10" ht="22.5" customHeight="1" x14ac:dyDescent="0.3">
      <c r="A29" s="120"/>
      <c r="B29" s="111"/>
      <c r="C29" s="123" t="s">
        <v>3</v>
      </c>
      <c r="D29" s="124"/>
      <c r="E29" s="124"/>
      <c r="F29" s="125"/>
      <c r="G29" s="81">
        <f>G28+G26+G27</f>
        <v>35623931</v>
      </c>
      <c r="H29" s="81">
        <f>H28+H26+H27</f>
        <v>39867785</v>
      </c>
      <c r="I29" s="28">
        <f>H29-G29</f>
        <v>4243854</v>
      </c>
      <c r="J29" s="29"/>
    </row>
    <row r="30" spans="1:10" ht="22.5" customHeight="1" x14ac:dyDescent="0.3">
      <c r="A30" s="91">
        <v>11</v>
      </c>
      <c r="B30" s="92" t="s">
        <v>101</v>
      </c>
      <c r="C30" s="92">
        <v>111</v>
      </c>
      <c r="D30" s="92" t="s">
        <v>102</v>
      </c>
      <c r="E30" s="17">
        <v>1111</v>
      </c>
      <c r="F30" s="17" t="s">
        <v>103</v>
      </c>
      <c r="G30" s="84">
        <v>0</v>
      </c>
      <c r="H30" s="84">
        <v>1200000</v>
      </c>
      <c r="I30" s="31">
        <f>H30-G30</f>
        <v>1200000</v>
      </c>
      <c r="J30" s="85"/>
    </row>
    <row r="31" spans="1:10" ht="22.5" customHeight="1" x14ac:dyDescent="0.3">
      <c r="A31" s="91"/>
      <c r="B31" s="92"/>
      <c r="C31" s="92"/>
      <c r="D31" s="92"/>
      <c r="E31" s="17">
        <v>1112</v>
      </c>
      <c r="F31" s="17" t="s">
        <v>104</v>
      </c>
      <c r="G31" s="84">
        <v>0</v>
      </c>
      <c r="H31" s="84">
        <v>1200000</v>
      </c>
      <c r="I31" s="31">
        <f>H31-G31</f>
        <v>1200000</v>
      </c>
      <c r="J31" s="85"/>
    </row>
    <row r="32" spans="1:10" ht="22.5" customHeight="1" x14ac:dyDescent="0.3">
      <c r="A32" s="91"/>
      <c r="B32" s="92"/>
      <c r="C32" s="93" t="s">
        <v>100</v>
      </c>
      <c r="D32" s="94"/>
      <c r="E32" s="94"/>
      <c r="F32" s="95"/>
      <c r="G32" s="13">
        <f>G30+G31</f>
        <v>0</v>
      </c>
      <c r="H32" s="13">
        <f>H30+H31</f>
        <v>2400000</v>
      </c>
      <c r="I32" s="12">
        <f>H32-G32</f>
        <v>2400000</v>
      </c>
      <c r="J32" s="86"/>
    </row>
    <row r="33" spans="1:10" ht="22.5" customHeight="1" thickBot="1" x14ac:dyDescent="0.35">
      <c r="A33" s="129" t="s">
        <v>48</v>
      </c>
      <c r="B33" s="130"/>
      <c r="C33" s="130"/>
      <c r="D33" s="130"/>
      <c r="E33" s="130"/>
      <c r="F33" s="131"/>
      <c r="G33" s="82">
        <f>G29+G25+G21+G15+G12+G9+G7+G18+G32</f>
        <v>1022523873</v>
      </c>
      <c r="H33" s="82">
        <f>H29+H25+H21+H15+H12+H9+H7+H18+H32</f>
        <v>1029611677</v>
      </c>
      <c r="I33" s="82">
        <f>I29+I25+I21+I15+I12+I9+I7+I18+I32</f>
        <v>7087804</v>
      </c>
      <c r="J33" s="83"/>
    </row>
  </sheetData>
  <mergeCells count="55">
    <mergeCell ref="A33:F33"/>
    <mergeCell ref="A19:A21"/>
    <mergeCell ref="B19:B21"/>
    <mergeCell ref="C19:C20"/>
    <mergeCell ref="D19:D20"/>
    <mergeCell ref="C21:F21"/>
    <mergeCell ref="A22:A25"/>
    <mergeCell ref="B22:B25"/>
    <mergeCell ref="C25:F25"/>
    <mergeCell ref="A26:A29"/>
    <mergeCell ref="B26:B29"/>
    <mergeCell ref="C26:C28"/>
    <mergeCell ref="D26:D28"/>
    <mergeCell ref="C29:F29"/>
    <mergeCell ref="C22:C24"/>
    <mergeCell ref="D22:D24"/>
    <mergeCell ref="A13:A15"/>
    <mergeCell ref="B13:B15"/>
    <mergeCell ref="C15:F15"/>
    <mergeCell ref="A16:A18"/>
    <mergeCell ref="B16:B18"/>
    <mergeCell ref="C16:C17"/>
    <mergeCell ref="D16:D17"/>
    <mergeCell ref="C18:F18"/>
    <mergeCell ref="C13:C14"/>
    <mergeCell ref="D13:D14"/>
    <mergeCell ref="C12:F12"/>
    <mergeCell ref="C10:C11"/>
    <mergeCell ref="D10:D11"/>
    <mergeCell ref="A10:A12"/>
    <mergeCell ref="B10:B12"/>
    <mergeCell ref="D5:D6"/>
    <mergeCell ref="C7:F7"/>
    <mergeCell ref="A8:A9"/>
    <mergeCell ref="B8:B9"/>
    <mergeCell ref="C9:F9"/>
    <mergeCell ref="A5:A7"/>
    <mergeCell ref="B5:B7"/>
    <mergeCell ref="C5:C6"/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  <mergeCell ref="A30:A32"/>
    <mergeCell ref="B30:B32"/>
    <mergeCell ref="C30:C31"/>
    <mergeCell ref="D30:D31"/>
    <mergeCell ref="C32:F32"/>
  </mergeCells>
  <phoneticPr fontId="9" type="noConversion"/>
  <printOptions horizontalCentered="1"/>
  <pageMargins left="0.19666667282581329" right="0.19666667282581329" top="0.6691666841506958" bottom="0.35430556535720825" header="0.31486111879348755" footer="0.31486111879348755"/>
  <pageSetup paperSize="9" scale="99" fitToHeight="0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7"/>
  <sheetViews>
    <sheetView tabSelected="1" view="pageBreakPreview" topLeftCell="A37" zoomScaleSheetLayoutView="100" workbookViewId="0">
      <selection activeCell="H56" sqref="H56"/>
    </sheetView>
  </sheetViews>
  <sheetFormatPr defaultColWidth="9" defaultRowHeight="18" x14ac:dyDescent="0.3"/>
  <cols>
    <col min="1" max="1" width="3.75" style="77" customWidth="1"/>
    <col min="2" max="2" width="11.75" style="77" customWidth="1"/>
    <col min="3" max="3" width="3.75" style="77" customWidth="1"/>
    <col min="4" max="4" width="11.75" style="14" customWidth="1"/>
    <col min="5" max="5" width="3.75" style="14" customWidth="1"/>
    <col min="6" max="6" width="11.75" style="14" customWidth="1"/>
    <col min="7" max="9" width="12" style="15" customWidth="1"/>
    <col min="10" max="10" width="9.125" style="15" customWidth="1"/>
    <col min="11" max="11" width="12.25" style="78" customWidth="1"/>
    <col min="12" max="12" width="12" style="11" customWidth="1"/>
    <col min="13" max="13" width="13.125" style="79" customWidth="1"/>
    <col min="14" max="16384" width="9" style="79"/>
  </cols>
  <sheetData>
    <row r="1" spans="1:14" s="1" customFormat="1" ht="24" customHeight="1" x14ac:dyDescent="0.3">
      <c r="A1" s="96" t="s">
        <v>107</v>
      </c>
      <c r="B1" s="96"/>
      <c r="C1" s="96"/>
      <c r="D1" s="96"/>
      <c r="E1" s="96"/>
      <c r="F1" s="96"/>
      <c r="G1" s="96"/>
      <c r="H1" s="96"/>
      <c r="I1" s="96"/>
      <c r="J1" s="96"/>
    </row>
    <row r="2" spans="1:14" s="1" customFormat="1" ht="18.75" customHeight="1" thickBot="1" x14ac:dyDescent="0.35">
      <c r="A2" s="97" t="s">
        <v>47</v>
      </c>
      <c r="B2" s="97"/>
      <c r="C2" s="10"/>
      <c r="D2" s="10"/>
      <c r="E2" s="10"/>
      <c r="F2" s="98" t="s">
        <v>55</v>
      </c>
      <c r="G2" s="98"/>
      <c r="H2" s="98"/>
      <c r="I2" s="98"/>
      <c r="J2" s="98"/>
    </row>
    <row r="3" spans="1:14" s="46" customFormat="1" ht="19.5" customHeight="1" x14ac:dyDescent="0.3">
      <c r="A3" s="99" t="s">
        <v>2</v>
      </c>
      <c r="B3" s="100"/>
      <c r="C3" s="100"/>
      <c r="D3" s="100"/>
      <c r="E3" s="100"/>
      <c r="F3" s="101"/>
      <c r="G3" s="102" t="s">
        <v>9</v>
      </c>
      <c r="H3" s="102" t="s">
        <v>8</v>
      </c>
      <c r="I3" s="102" t="s">
        <v>5</v>
      </c>
      <c r="J3" s="106" t="s">
        <v>4</v>
      </c>
      <c r="K3" s="43"/>
      <c r="L3" s="44"/>
      <c r="M3" s="45"/>
      <c r="N3" s="45"/>
    </row>
    <row r="4" spans="1:14" s="46" customFormat="1" ht="19.5" customHeight="1" thickBot="1" x14ac:dyDescent="0.35">
      <c r="A4" s="108" t="s">
        <v>6</v>
      </c>
      <c r="B4" s="109"/>
      <c r="C4" s="110" t="s">
        <v>1</v>
      </c>
      <c r="D4" s="109"/>
      <c r="E4" s="110" t="s">
        <v>12</v>
      </c>
      <c r="F4" s="109"/>
      <c r="G4" s="103"/>
      <c r="H4" s="103"/>
      <c r="I4" s="103"/>
      <c r="J4" s="107"/>
      <c r="K4" s="43"/>
      <c r="L4" s="44"/>
      <c r="M4" s="45"/>
      <c r="N4" s="45"/>
    </row>
    <row r="5" spans="1:14" s="46" customFormat="1" ht="22.5" customHeight="1" thickTop="1" x14ac:dyDescent="0.3">
      <c r="A5" s="119" t="s">
        <v>16</v>
      </c>
      <c r="B5" s="111" t="s">
        <v>24</v>
      </c>
      <c r="C5" s="111">
        <v>11</v>
      </c>
      <c r="D5" s="111" t="s">
        <v>23</v>
      </c>
      <c r="E5" s="121">
        <v>111</v>
      </c>
      <c r="F5" s="16" t="s">
        <v>83</v>
      </c>
      <c r="G5" s="3">
        <v>437298650</v>
      </c>
      <c r="H5" s="3">
        <v>437298650</v>
      </c>
      <c r="I5" s="20">
        <f>H5-G5</f>
        <v>0</v>
      </c>
      <c r="J5" s="47"/>
      <c r="K5" s="48"/>
      <c r="L5" s="49"/>
    </row>
    <row r="6" spans="1:14" s="46" customFormat="1" ht="22.5" customHeight="1" x14ac:dyDescent="0.3">
      <c r="A6" s="119"/>
      <c r="B6" s="111"/>
      <c r="C6" s="111"/>
      <c r="D6" s="111"/>
      <c r="E6" s="112"/>
      <c r="F6" s="16" t="s">
        <v>84</v>
      </c>
      <c r="G6" s="3">
        <v>110986560</v>
      </c>
      <c r="H6" s="3">
        <v>110986560</v>
      </c>
      <c r="I6" s="20">
        <f>H6-G6</f>
        <v>0</v>
      </c>
      <c r="J6" s="47"/>
      <c r="K6" s="48"/>
      <c r="L6" s="49"/>
    </row>
    <row r="7" spans="1:14" s="46" customFormat="1" ht="22.5" customHeight="1" x14ac:dyDescent="0.3">
      <c r="A7" s="120"/>
      <c r="B7" s="111"/>
      <c r="C7" s="111"/>
      <c r="D7" s="111"/>
      <c r="E7" s="118">
        <v>112</v>
      </c>
      <c r="F7" s="5" t="s">
        <v>85</v>
      </c>
      <c r="G7" s="50">
        <v>48495040</v>
      </c>
      <c r="H7" s="6">
        <v>48495040</v>
      </c>
      <c r="I7" s="20">
        <f t="shared" ref="I7:I55" si="0">H7-G7</f>
        <v>0</v>
      </c>
      <c r="J7" s="51"/>
      <c r="K7" s="48"/>
      <c r="L7" s="49"/>
    </row>
    <row r="8" spans="1:14" s="46" customFormat="1" ht="22.5" customHeight="1" x14ac:dyDescent="0.3">
      <c r="A8" s="120"/>
      <c r="B8" s="111"/>
      <c r="C8" s="111"/>
      <c r="D8" s="111"/>
      <c r="E8" s="111"/>
      <c r="F8" s="5" t="s">
        <v>86</v>
      </c>
      <c r="G8" s="50">
        <v>8589050</v>
      </c>
      <c r="H8" s="6">
        <v>8589050</v>
      </c>
      <c r="I8" s="20">
        <f t="shared" si="0"/>
        <v>0</v>
      </c>
      <c r="J8" s="51"/>
      <c r="K8" s="48"/>
      <c r="L8" s="49"/>
    </row>
    <row r="9" spans="1:14" s="46" customFormat="1" ht="22.5" customHeight="1" x14ac:dyDescent="0.3">
      <c r="A9" s="120"/>
      <c r="B9" s="111"/>
      <c r="C9" s="111"/>
      <c r="D9" s="111"/>
      <c r="E9" s="111"/>
      <c r="F9" s="5" t="s">
        <v>87</v>
      </c>
      <c r="G9" s="50">
        <v>11407750</v>
      </c>
      <c r="H9" s="6">
        <v>11407750</v>
      </c>
      <c r="I9" s="20">
        <f t="shared" si="0"/>
        <v>0</v>
      </c>
      <c r="J9" s="51"/>
      <c r="K9" s="48"/>
      <c r="L9" s="49"/>
    </row>
    <row r="10" spans="1:14" s="46" customFormat="1" ht="22.5" customHeight="1" x14ac:dyDescent="0.3">
      <c r="A10" s="120"/>
      <c r="B10" s="111"/>
      <c r="C10" s="111"/>
      <c r="D10" s="111"/>
      <c r="E10" s="111"/>
      <c r="F10" s="5" t="s">
        <v>88</v>
      </c>
      <c r="G10" s="50">
        <v>0</v>
      </c>
      <c r="H10" s="6">
        <v>0</v>
      </c>
      <c r="I10" s="20">
        <f t="shared" si="0"/>
        <v>0</v>
      </c>
      <c r="J10" s="51"/>
      <c r="K10" s="48"/>
      <c r="L10" s="49"/>
    </row>
    <row r="11" spans="1:14" s="46" customFormat="1" ht="22.5" customHeight="1" x14ac:dyDescent="0.3">
      <c r="A11" s="120"/>
      <c r="B11" s="111"/>
      <c r="C11" s="111"/>
      <c r="D11" s="111"/>
      <c r="E11" s="111"/>
      <c r="F11" s="5" t="s">
        <v>98</v>
      </c>
      <c r="G11" s="50">
        <v>8390000</v>
      </c>
      <c r="H11" s="6">
        <v>8390000</v>
      </c>
      <c r="I11" s="20">
        <f t="shared" si="0"/>
        <v>0</v>
      </c>
      <c r="J11" s="51"/>
      <c r="K11" s="48"/>
      <c r="L11" s="49"/>
    </row>
    <row r="12" spans="1:14" s="46" customFormat="1" ht="22.5" customHeight="1" x14ac:dyDescent="0.3">
      <c r="A12" s="120"/>
      <c r="B12" s="111"/>
      <c r="C12" s="111"/>
      <c r="D12" s="111"/>
      <c r="E12" s="112"/>
      <c r="F12" s="5" t="s">
        <v>99</v>
      </c>
      <c r="G12" s="50">
        <v>3980000</v>
      </c>
      <c r="H12" s="6">
        <v>3980000</v>
      </c>
      <c r="I12" s="20">
        <f t="shared" si="0"/>
        <v>0</v>
      </c>
      <c r="J12" s="51"/>
      <c r="K12" s="48"/>
      <c r="L12" s="49"/>
    </row>
    <row r="13" spans="1:14" s="46" customFormat="1" ht="22.5" customHeight="1" x14ac:dyDescent="0.3">
      <c r="A13" s="120"/>
      <c r="B13" s="111"/>
      <c r="C13" s="111"/>
      <c r="D13" s="111"/>
      <c r="E13" s="5">
        <v>113</v>
      </c>
      <c r="F13" s="5" t="s">
        <v>44</v>
      </c>
      <c r="G13" s="50">
        <v>0</v>
      </c>
      <c r="H13" s="6">
        <v>0</v>
      </c>
      <c r="I13" s="20">
        <f t="shared" si="0"/>
        <v>0</v>
      </c>
      <c r="J13" s="51"/>
      <c r="K13" s="48"/>
      <c r="L13" s="49"/>
    </row>
    <row r="14" spans="1:14" s="46" customFormat="1" ht="22.5" customHeight="1" x14ac:dyDescent="0.3">
      <c r="A14" s="120"/>
      <c r="B14" s="111"/>
      <c r="C14" s="111"/>
      <c r="D14" s="111"/>
      <c r="E14" s="118">
        <v>115</v>
      </c>
      <c r="F14" s="5" t="s">
        <v>89</v>
      </c>
      <c r="G14" s="50">
        <v>40482910</v>
      </c>
      <c r="H14" s="6">
        <v>40482910</v>
      </c>
      <c r="I14" s="20">
        <f t="shared" si="0"/>
        <v>0</v>
      </c>
      <c r="J14" s="51"/>
      <c r="K14" s="48"/>
      <c r="L14" s="49"/>
    </row>
    <row r="15" spans="1:14" s="46" customFormat="1" ht="22.5" customHeight="1" x14ac:dyDescent="0.3">
      <c r="A15" s="120"/>
      <c r="B15" s="111"/>
      <c r="C15" s="111"/>
      <c r="D15" s="111"/>
      <c r="E15" s="112"/>
      <c r="F15" s="5" t="s">
        <v>90</v>
      </c>
      <c r="G15" s="50">
        <v>3964670</v>
      </c>
      <c r="H15" s="6">
        <v>3964670</v>
      </c>
      <c r="I15" s="20">
        <f t="shared" si="0"/>
        <v>0</v>
      </c>
      <c r="J15" s="51"/>
      <c r="K15" s="48"/>
      <c r="L15" s="49"/>
    </row>
    <row r="16" spans="1:14" s="46" customFormat="1" ht="22.5" customHeight="1" x14ac:dyDescent="0.3">
      <c r="A16" s="120"/>
      <c r="B16" s="111"/>
      <c r="C16" s="111"/>
      <c r="D16" s="111"/>
      <c r="E16" s="118">
        <v>116</v>
      </c>
      <c r="F16" s="5" t="s">
        <v>91</v>
      </c>
      <c r="G16" s="50">
        <v>45576460</v>
      </c>
      <c r="H16" s="6">
        <v>41735110</v>
      </c>
      <c r="I16" s="20">
        <f t="shared" si="0"/>
        <v>-3841350</v>
      </c>
      <c r="J16" s="51"/>
      <c r="K16" s="48"/>
      <c r="L16" s="49"/>
    </row>
    <row r="17" spans="1:13" s="46" customFormat="1" ht="22.5" customHeight="1" x14ac:dyDescent="0.3">
      <c r="A17" s="120"/>
      <c r="B17" s="111"/>
      <c r="C17" s="111"/>
      <c r="D17" s="111"/>
      <c r="E17" s="112"/>
      <c r="F17" s="5" t="s">
        <v>92</v>
      </c>
      <c r="G17" s="50">
        <v>5608680</v>
      </c>
      <c r="H17" s="6">
        <v>5138850</v>
      </c>
      <c r="I17" s="20">
        <f t="shared" si="0"/>
        <v>-469830</v>
      </c>
      <c r="J17" s="51"/>
      <c r="K17" s="48"/>
      <c r="L17" s="49"/>
    </row>
    <row r="18" spans="1:13" s="52" customFormat="1" ht="22.5" customHeight="1" x14ac:dyDescent="0.3">
      <c r="A18" s="120"/>
      <c r="B18" s="111"/>
      <c r="C18" s="112"/>
      <c r="D18" s="112"/>
      <c r="E18" s="143" t="s">
        <v>15</v>
      </c>
      <c r="F18" s="144"/>
      <c r="G18" s="50">
        <f>SUM(G5:G17)</f>
        <v>724779770</v>
      </c>
      <c r="H18" s="50">
        <f>SUM(H5:H17)</f>
        <v>720468590</v>
      </c>
      <c r="I18" s="20">
        <f t="shared" si="0"/>
        <v>-4311180</v>
      </c>
      <c r="J18" s="51"/>
      <c r="K18" s="48"/>
      <c r="L18" s="49"/>
      <c r="M18" s="46"/>
    </row>
    <row r="19" spans="1:13" s="52" customFormat="1" ht="22.5" customHeight="1" x14ac:dyDescent="0.3">
      <c r="A19" s="120"/>
      <c r="B19" s="111"/>
      <c r="C19" s="118">
        <v>12</v>
      </c>
      <c r="D19" s="118" t="s">
        <v>46</v>
      </c>
      <c r="E19" s="5">
        <v>121</v>
      </c>
      <c r="F19" s="5" t="s">
        <v>45</v>
      </c>
      <c r="G19" s="6">
        <v>4428480</v>
      </c>
      <c r="H19" s="6">
        <v>4101980</v>
      </c>
      <c r="I19" s="20">
        <f t="shared" si="0"/>
        <v>-326500</v>
      </c>
      <c r="J19" s="51"/>
      <c r="K19" s="53"/>
      <c r="L19" s="54"/>
    </row>
    <row r="20" spans="1:13" s="52" customFormat="1" ht="22.5" customHeight="1" x14ac:dyDescent="0.3">
      <c r="A20" s="120"/>
      <c r="B20" s="111"/>
      <c r="C20" s="111"/>
      <c r="D20" s="111"/>
      <c r="E20" s="5">
        <v>122</v>
      </c>
      <c r="F20" s="5" t="s">
        <v>42</v>
      </c>
      <c r="G20" s="6">
        <v>7200000</v>
      </c>
      <c r="H20" s="6">
        <v>7200000</v>
      </c>
      <c r="I20" s="20">
        <f t="shared" si="0"/>
        <v>0</v>
      </c>
      <c r="J20" s="51"/>
      <c r="K20" s="53"/>
      <c r="L20" s="54"/>
    </row>
    <row r="21" spans="1:13" s="52" customFormat="1" ht="22.5" customHeight="1" x14ac:dyDescent="0.3">
      <c r="A21" s="120"/>
      <c r="B21" s="111"/>
      <c r="C21" s="111"/>
      <c r="D21" s="111"/>
      <c r="E21" s="5">
        <v>123</v>
      </c>
      <c r="F21" s="5" t="s">
        <v>17</v>
      </c>
      <c r="G21" s="6">
        <v>300000</v>
      </c>
      <c r="H21" s="6">
        <v>0</v>
      </c>
      <c r="I21" s="20">
        <f t="shared" si="0"/>
        <v>-300000</v>
      </c>
      <c r="J21" s="51"/>
      <c r="K21" s="53"/>
      <c r="L21" s="54"/>
    </row>
    <row r="22" spans="1:13" s="52" customFormat="1" ht="22.5" customHeight="1" x14ac:dyDescent="0.3">
      <c r="A22" s="120"/>
      <c r="B22" s="111"/>
      <c r="C22" s="112"/>
      <c r="D22" s="112"/>
      <c r="E22" s="143" t="s">
        <v>15</v>
      </c>
      <c r="F22" s="144"/>
      <c r="G22" s="6">
        <f>SUM(G19:G21)</f>
        <v>11928480</v>
      </c>
      <c r="H22" s="6">
        <f>SUM(H19:H21)</f>
        <v>11301980</v>
      </c>
      <c r="I22" s="20">
        <f t="shared" si="0"/>
        <v>-626500</v>
      </c>
      <c r="J22" s="51"/>
      <c r="K22" s="53"/>
      <c r="L22" s="54"/>
    </row>
    <row r="23" spans="1:13" s="52" customFormat="1" ht="22.5" customHeight="1" x14ac:dyDescent="0.3">
      <c r="A23" s="120"/>
      <c r="B23" s="111"/>
      <c r="C23" s="118">
        <v>13</v>
      </c>
      <c r="D23" s="118" t="s">
        <v>25</v>
      </c>
      <c r="E23" s="5">
        <v>131</v>
      </c>
      <c r="F23" s="5" t="s">
        <v>11</v>
      </c>
      <c r="G23" s="6">
        <v>0</v>
      </c>
      <c r="H23" s="6">
        <v>0</v>
      </c>
      <c r="I23" s="20">
        <f t="shared" si="0"/>
        <v>0</v>
      </c>
      <c r="J23" s="51"/>
      <c r="K23" s="53"/>
      <c r="L23" s="54"/>
    </row>
    <row r="24" spans="1:13" s="52" customFormat="1" ht="22.5" customHeight="1" x14ac:dyDescent="0.3">
      <c r="A24" s="120"/>
      <c r="B24" s="111"/>
      <c r="C24" s="111"/>
      <c r="D24" s="111"/>
      <c r="E24" s="5">
        <v>132</v>
      </c>
      <c r="F24" s="5" t="s">
        <v>43</v>
      </c>
      <c r="G24" s="6">
        <v>17399243</v>
      </c>
      <c r="H24" s="6">
        <v>17385793</v>
      </c>
      <c r="I24" s="20">
        <f t="shared" si="0"/>
        <v>-13450</v>
      </c>
      <c r="J24" s="51"/>
      <c r="K24" s="53"/>
      <c r="L24" s="54"/>
    </row>
    <row r="25" spans="1:13" s="52" customFormat="1" ht="22.5" customHeight="1" x14ac:dyDescent="0.3">
      <c r="A25" s="120"/>
      <c r="B25" s="111"/>
      <c r="C25" s="111"/>
      <c r="D25" s="111"/>
      <c r="E25" s="5">
        <v>133</v>
      </c>
      <c r="F25" s="5" t="s">
        <v>81</v>
      </c>
      <c r="G25" s="6">
        <v>49657670</v>
      </c>
      <c r="H25" s="6">
        <v>50367310</v>
      </c>
      <c r="I25" s="20">
        <f t="shared" si="0"/>
        <v>709640</v>
      </c>
      <c r="J25" s="51"/>
      <c r="K25" s="53"/>
      <c r="L25" s="54"/>
    </row>
    <row r="26" spans="1:13" s="52" customFormat="1" ht="22.5" customHeight="1" x14ac:dyDescent="0.3">
      <c r="A26" s="120"/>
      <c r="B26" s="111"/>
      <c r="C26" s="111"/>
      <c r="D26" s="111"/>
      <c r="E26" s="5">
        <v>135</v>
      </c>
      <c r="F26" s="5" t="s">
        <v>29</v>
      </c>
      <c r="G26" s="6">
        <v>4560970</v>
      </c>
      <c r="H26" s="6">
        <v>4503890</v>
      </c>
      <c r="I26" s="20">
        <f t="shared" si="0"/>
        <v>-57080</v>
      </c>
      <c r="J26" s="51"/>
      <c r="K26" s="53"/>
      <c r="L26" s="54"/>
    </row>
    <row r="27" spans="1:13" s="46" customFormat="1" ht="22.5" customHeight="1" x14ac:dyDescent="0.3">
      <c r="A27" s="120"/>
      <c r="B27" s="111"/>
      <c r="C27" s="111"/>
      <c r="D27" s="111"/>
      <c r="E27" s="87">
        <v>136</v>
      </c>
      <c r="F27" s="87" t="s">
        <v>37</v>
      </c>
      <c r="G27" s="6">
        <v>6333390</v>
      </c>
      <c r="H27" s="6">
        <v>6049730</v>
      </c>
      <c r="I27" s="20">
        <f t="shared" si="0"/>
        <v>-283660</v>
      </c>
      <c r="J27" s="51"/>
      <c r="K27" s="53"/>
      <c r="L27" s="54"/>
      <c r="M27" s="52"/>
    </row>
    <row r="28" spans="1:13" s="46" customFormat="1" ht="22.5" customHeight="1" x14ac:dyDescent="0.3">
      <c r="A28" s="120"/>
      <c r="B28" s="111"/>
      <c r="C28" s="111"/>
      <c r="D28" s="132"/>
      <c r="E28" s="17">
        <v>137</v>
      </c>
      <c r="F28" s="17" t="s">
        <v>108</v>
      </c>
      <c r="G28" s="88">
        <v>3056240</v>
      </c>
      <c r="H28" s="6">
        <v>3056240</v>
      </c>
      <c r="I28" s="20">
        <f t="shared" si="0"/>
        <v>0</v>
      </c>
      <c r="J28" s="51"/>
      <c r="K28" s="53"/>
      <c r="L28" s="54"/>
      <c r="M28" s="52"/>
    </row>
    <row r="29" spans="1:13" s="46" customFormat="1" ht="22.5" customHeight="1" x14ac:dyDescent="0.3">
      <c r="A29" s="120"/>
      <c r="B29" s="111"/>
      <c r="C29" s="112"/>
      <c r="D29" s="112"/>
      <c r="E29" s="133" t="s">
        <v>15</v>
      </c>
      <c r="F29" s="142"/>
      <c r="G29" s="6">
        <f>SUM(G23:G28)</f>
        <v>81007513</v>
      </c>
      <c r="H29" s="6">
        <f>SUM(H23:H28)</f>
        <v>81362963</v>
      </c>
      <c r="I29" s="20">
        <f>H29-G29</f>
        <v>355450</v>
      </c>
      <c r="J29" s="51"/>
      <c r="K29" s="53"/>
      <c r="L29" s="54"/>
      <c r="M29" s="52"/>
    </row>
    <row r="30" spans="1:13" s="46" customFormat="1" ht="22.5" customHeight="1" x14ac:dyDescent="0.3">
      <c r="A30" s="117"/>
      <c r="B30" s="112"/>
      <c r="C30" s="145" t="s">
        <v>3</v>
      </c>
      <c r="D30" s="146"/>
      <c r="E30" s="146"/>
      <c r="F30" s="147"/>
      <c r="G30" s="4">
        <f>G29+G22+G18</f>
        <v>817715763</v>
      </c>
      <c r="H30" s="4">
        <f>H29+H22+H18</f>
        <v>813133533</v>
      </c>
      <c r="I30" s="25">
        <f t="shared" si="0"/>
        <v>-4582230</v>
      </c>
      <c r="J30" s="55"/>
      <c r="K30" s="48"/>
      <c r="L30" s="49"/>
    </row>
    <row r="31" spans="1:13" s="46" customFormat="1" ht="22.5" customHeight="1" x14ac:dyDescent="0.3">
      <c r="A31" s="116" t="s">
        <v>27</v>
      </c>
      <c r="B31" s="118" t="s">
        <v>40</v>
      </c>
      <c r="C31" s="118">
        <v>21</v>
      </c>
      <c r="D31" s="118" t="s">
        <v>28</v>
      </c>
      <c r="E31" s="5">
        <v>211</v>
      </c>
      <c r="F31" s="5" t="s">
        <v>28</v>
      </c>
      <c r="G31" s="6">
        <v>26000000</v>
      </c>
      <c r="H31" s="6">
        <v>0</v>
      </c>
      <c r="I31" s="20">
        <f t="shared" si="0"/>
        <v>-26000000</v>
      </c>
      <c r="J31" s="51"/>
      <c r="K31" s="48"/>
      <c r="L31" s="49"/>
    </row>
    <row r="32" spans="1:13" s="46" customFormat="1" ht="22.5" customHeight="1" x14ac:dyDescent="0.3">
      <c r="A32" s="119"/>
      <c r="B32" s="111"/>
      <c r="C32" s="111"/>
      <c r="D32" s="111"/>
      <c r="E32" s="56">
        <v>212</v>
      </c>
      <c r="F32" s="56" t="s">
        <v>41</v>
      </c>
      <c r="G32" s="57">
        <v>4339290</v>
      </c>
      <c r="H32" s="89">
        <v>4339290</v>
      </c>
      <c r="I32" s="20">
        <f t="shared" si="0"/>
        <v>0</v>
      </c>
      <c r="J32" s="58"/>
      <c r="K32" s="48"/>
      <c r="L32" s="49"/>
    </row>
    <row r="33" spans="1:12" s="46" customFormat="1" ht="22.5" customHeight="1" x14ac:dyDescent="0.3">
      <c r="A33" s="119"/>
      <c r="B33" s="111"/>
      <c r="C33" s="112"/>
      <c r="D33" s="112"/>
      <c r="E33" s="16">
        <v>213</v>
      </c>
      <c r="F33" s="16" t="s">
        <v>39</v>
      </c>
      <c r="G33" s="59">
        <v>32114000</v>
      </c>
      <c r="H33" s="90">
        <v>2202000</v>
      </c>
      <c r="I33" s="20">
        <f t="shared" si="0"/>
        <v>-29912000</v>
      </c>
      <c r="J33" s="47"/>
      <c r="K33" s="48"/>
      <c r="L33" s="49"/>
    </row>
    <row r="34" spans="1:12" s="46" customFormat="1" ht="22.5" customHeight="1" thickBot="1" x14ac:dyDescent="0.35">
      <c r="A34" s="148"/>
      <c r="B34" s="149"/>
      <c r="C34" s="150" t="s">
        <v>3</v>
      </c>
      <c r="D34" s="151"/>
      <c r="E34" s="151"/>
      <c r="F34" s="151"/>
      <c r="G34" s="60">
        <f>SUM(G31:G33)</f>
        <v>62453290</v>
      </c>
      <c r="H34" s="60">
        <f>SUM(H31:H33)</f>
        <v>6541290</v>
      </c>
      <c r="I34" s="61">
        <f t="shared" si="0"/>
        <v>-55912000</v>
      </c>
      <c r="J34" s="62"/>
      <c r="K34" s="48"/>
      <c r="L34" s="49"/>
    </row>
    <row r="35" spans="1:12" s="46" customFormat="1" ht="22.5" customHeight="1" x14ac:dyDescent="0.3">
      <c r="A35" s="152" t="s">
        <v>66</v>
      </c>
      <c r="B35" s="153" t="s">
        <v>67</v>
      </c>
      <c r="C35" s="153">
        <v>31</v>
      </c>
      <c r="D35" s="153" t="s">
        <v>25</v>
      </c>
      <c r="E35" s="63">
        <v>311</v>
      </c>
      <c r="F35" s="63" t="s">
        <v>68</v>
      </c>
      <c r="G35" s="64">
        <v>88379749</v>
      </c>
      <c r="H35" s="64">
        <v>84344749</v>
      </c>
      <c r="I35" s="65">
        <f t="shared" si="0"/>
        <v>-4035000</v>
      </c>
      <c r="J35" s="66"/>
      <c r="K35" s="48"/>
      <c r="L35" s="49"/>
    </row>
    <row r="36" spans="1:12" s="46" customFormat="1" ht="22.5" customHeight="1" x14ac:dyDescent="0.3">
      <c r="A36" s="120"/>
      <c r="B36" s="111"/>
      <c r="C36" s="111"/>
      <c r="D36" s="111"/>
      <c r="E36" s="5">
        <v>312</v>
      </c>
      <c r="F36" s="5" t="s">
        <v>69</v>
      </c>
      <c r="G36" s="6">
        <v>9806110</v>
      </c>
      <c r="H36" s="6">
        <v>10397460</v>
      </c>
      <c r="I36" s="20">
        <f t="shared" si="0"/>
        <v>591350</v>
      </c>
      <c r="J36" s="51"/>
      <c r="K36" s="48"/>
      <c r="L36" s="49"/>
    </row>
    <row r="37" spans="1:12" s="46" customFormat="1" ht="22.5" customHeight="1" x14ac:dyDescent="0.3">
      <c r="A37" s="120"/>
      <c r="B37" s="111"/>
      <c r="C37" s="111"/>
      <c r="D37" s="111"/>
      <c r="E37" s="5">
        <v>314</v>
      </c>
      <c r="F37" s="5" t="s">
        <v>70</v>
      </c>
      <c r="G37" s="6">
        <v>17026180</v>
      </c>
      <c r="H37" s="6">
        <v>17074630</v>
      </c>
      <c r="I37" s="20">
        <f t="shared" si="0"/>
        <v>48450</v>
      </c>
      <c r="J37" s="51"/>
      <c r="K37" s="48"/>
      <c r="L37" s="49"/>
    </row>
    <row r="38" spans="1:12" s="46" customFormat="1" ht="22.5" customHeight="1" x14ac:dyDescent="0.3">
      <c r="A38" s="120"/>
      <c r="B38" s="111"/>
      <c r="C38" s="111"/>
      <c r="D38" s="111"/>
      <c r="E38" s="5">
        <v>315</v>
      </c>
      <c r="F38" s="5" t="s">
        <v>71</v>
      </c>
      <c r="G38" s="6">
        <v>400000</v>
      </c>
      <c r="H38" s="6">
        <v>900000</v>
      </c>
      <c r="I38" s="20">
        <f t="shared" si="0"/>
        <v>500000</v>
      </c>
      <c r="J38" s="51"/>
      <c r="K38" s="48"/>
      <c r="L38" s="49"/>
    </row>
    <row r="39" spans="1:12" s="46" customFormat="1" ht="22.5" customHeight="1" x14ac:dyDescent="0.3">
      <c r="A39" s="120"/>
      <c r="B39" s="111"/>
      <c r="C39" s="17">
        <v>33</v>
      </c>
      <c r="D39" s="17" t="s">
        <v>67</v>
      </c>
      <c r="E39" s="67">
        <v>335</v>
      </c>
      <c r="F39" s="17" t="s">
        <v>105</v>
      </c>
      <c r="G39" s="68">
        <v>1694925</v>
      </c>
      <c r="H39" s="68">
        <v>1707945</v>
      </c>
      <c r="I39" s="20">
        <f t="shared" si="0"/>
        <v>13020</v>
      </c>
      <c r="J39" s="69"/>
      <c r="K39" s="48"/>
      <c r="L39" s="49"/>
    </row>
    <row r="40" spans="1:12" s="46" customFormat="1" ht="22.5" customHeight="1" x14ac:dyDescent="0.3">
      <c r="A40" s="120"/>
      <c r="B40" s="132"/>
      <c r="C40" s="154" t="s">
        <v>3</v>
      </c>
      <c r="D40" s="155"/>
      <c r="E40" s="155"/>
      <c r="F40" s="156"/>
      <c r="G40" s="70">
        <f>SUM(G35:G39)</f>
        <v>117306964</v>
      </c>
      <c r="H40" s="70">
        <f>SUM(H35:H39)</f>
        <v>114424784</v>
      </c>
      <c r="I40" s="25">
        <f t="shared" si="0"/>
        <v>-2882180</v>
      </c>
      <c r="J40" s="71"/>
      <c r="K40" s="48"/>
      <c r="L40" s="49"/>
    </row>
    <row r="41" spans="1:12" s="46" customFormat="1" ht="22.5" customHeight="1" x14ac:dyDescent="0.3">
      <c r="A41" s="157" t="s">
        <v>72</v>
      </c>
      <c r="B41" s="159" t="s">
        <v>26</v>
      </c>
      <c r="C41" s="72"/>
      <c r="D41" s="73" t="s">
        <v>82</v>
      </c>
      <c r="E41" s="18">
        <v>414</v>
      </c>
      <c r="F41" s="33" t="s">
        <v>106</v>
      </c>
      <c r="G41" s="6">
        <v>750000</v>
      </c>
      <c r="H41" s="6">
        <v>850000</v>
      </c>
      <c r="I41" s="20">
        <f t="shared" si="0"/>
        <v>100000</v>
      </c>
      <c r="J41" s="51"/>
      <c r="K41" s="48"/>
      <c r="L41" s="49"/>
    </row>
    <row r="42" spans="1:12" s="46" customFormat="1" ht="22.5" customHeight="1" x14ac:dyDescent="0.3">
      <c r="A42" s="158"/>
      <c r="B42" s="160"/>
      <c r="C42" s="146" t="s">
        <v>3</v>
      </c>
      <c r="D42" s="146"/>
      <c r="E42" s="161"/>
      <c r="F42" s="147"/>
      <c r="G42" s="4">
        <f>SUM(G41:G41)</f>
        <v>750000</v>
      </c>
      <c r="H42" s="4">
        <f>SUM(H41:H41)</f>
        <v>850000</v>
      </c>
      <c r="I42" s="25">
        <f t="shared" si="0"/>
        <v>100000</v>
      </c>
      <c r="J42" s="55"/>
      <c r="K42" s="48"/>
      <c r="L42" s="49"/>
    </row>
    <row r="43" spans="1:12" s="46" customFormat="1" ht="22.5" customHeight="1" x14ac:dyDescent="0.3">
      <c r="A43" s="119" t="s">
        <v>7</v>
      </c>
      <c r="B43" s="132" t="s">
        <v>73</v>
      </c>
      <c r="C43" s="17">
        <v>51</v>
      </c>
      <c r="D43" s="17" t="s">
        <v>74</v>
      </c>
      <c r="E43" s="35">
        <v>511</v>
      </c>
      <c r="F43" s="5" t="s">
        <v>73</v>
      </c>
      <c r="G43" s="3">
        <v>0</v>
      </c>
      <c r="H43" s="3">
        <v>0</v>
      </c>
      <c r="I43" s="20">
        <f t="shared" si="0"/>
        <v>0</v>
      </c>
      <c r="J43" s="74"/>
      <c r="K43" s="48"/>
      <c r="L43" s="49"/>
    </row>
    <row r="44" spans="1:12" s="46" customFormat="1" ht="22.5" customHeight="1" x14ac:dyDescent="0.3">
      <c r="A44" s="117"/>
      <c r="B44" s="112"/>
      <c r="C44" s="162" t="s">
        <v>3</v>
      </c>
      <c r="D44" s="161"/>
      <c r="E44" s="146"/>
      <c r="F44" s="147"/>
      <c r="G44" s="4">
        <f>SUM(G43:G43)</f>
        <v>0</v>
      </c>
      <c r="H44" s="4">
        <f>SUM(H43:H43)</f>
        <v>0</v>
      </c>
      <c r="I44" s="25">
        <f t="shared" si="0"/>
        <v>0</v>
      </c>
      <c r="J44" s="75"/>
      <c r="K44" s="48"/>
      <c r="L44" s="49"/>
    </row>
    <row r="45" spans="1:12" s="46" customFormat="1" ht="22.5" customHeight="1" x14ac:dyDescent="0.3">
      <c r="A45" s="116" t="s">
        <v>14</v>
      </c>
      <c r="B45" s="118" t="s">
        <v>38</v>
      </c>
      <c r="C45" s="118">
        <v>61</v>
      </c>
      <c r="D45" s="118" t="s">
        <v>38</v>
      </c>
      <c r="E45" s="5">
        <v>611</v>
      </c>
      <c r="F45" s="5" t="s">
        <v>33</v>
      </c>
      <c r="G45" s="6">
        <v>0</v>
      </c>
      <c r="H45" s="6">
        <v>0</v>
      </c>
      <c r="I45" s="20">
        <f t="shared" si="0"/>
        <v>0</v>
      </c>
      <c r="J45" s="51"/>
      <c r="K45" s="48"/>
      <c r="L45" s="49"/>
    </row>
    <row r="46" spans="1:12" s="46" customFormat="1" ht="22.5" customHeight="1" x14ac:dyDescent="0.3">
      <c r="A46" s="120"/>
      <c r="B46" s="111"/>
      <c r="C46" s="112"/>
      <c r="D46" s="112"/>
      <c r="E46" s="5">
        <v>612</v>
      </c>
      <c r="F46" s="5" t="s">
        <v>36</v>
      </c>
      <c r="G46" s="6">
        <v>0</v>
      </c>
      <c r="H46" s="6">
        <v>0</v>
      </c>
      <c r="I46" s="20">
        <f t="shared" si="0"/>
        <v>0</v>
      </c>
      <c r="J46" s="51"/>
      <c r="K46" s="48"/>
      <c r="L46" s="49"/>
    </row>
    <row r="47" spans="1:12" s="46" customFormat="1" ht="22.5" customHeight="1" x14ac:dyDescent="0.3">
      <c r="A47" s="117"/>
      <c r="B47" s="112"/>
      <c r="C47" s="145" t="s">
        <v>3</v>
      </c>
      <c r="D47" s="146"/>
      <c r="E47" s="146"/>
      <c r="F47" s="147"/>
      <c r="G47" s="4">
        <f>G45+G46</f>
        <v>0</v>
      </c>
      <c r="H47" s="4">
        <f>H45+H46</f>
        <v>0</v>
      </c>
      <c r="I47" s="25">
        <f t="shared" si="0"/>
        <v>0</v>
      </c>
      <c r="J47" s="55"/>
      <c r="K47" s="48"/>
      <c r="L47" s="49"/>
    </row>
    <row r="48" spans="1:12" s="46" customFormat="1" ht="22.5" customHeight="1" x14ac:dyDescent="0.3">
      <c r="A48" s="116" t="s">
        <v>10</v>
      </c>
      <c r="B48" s="118" t="s">
        <v>31</v>
      </c>
      <c r="C48" s="5">
        <v>71</v>
      </c>
      <c r="D48" s="5" t="s">
        <v>31</v>
      </c>
      <c r="E48" s="5">
        <v>711</v>
      </c>
      <c r="F48" s="5" t="s">
        <v>31</v>
      </c>
      <c r="G48" s="6">
        <v>11881100</v>
      </c>
      <c r="H48" s="6">
        <v>11704154</v>
      </c>
      <c r="I48" s="20">
        <f t="shared" si="0"/>
        <v>-176946</v>
      </c>
      <c r="J48" s="51"/>
      <c r="K48" s="48"/>
      <c r="L48" s="49"/>
    </row>
    <row r="49" spans="1:12" s="46" customFormat="1" ht="22.5" customHeight="1" x14ac:dyDescent="0.3">
      <c r="A49" s="117"/>
      <c r="B49" s="112"/>
      <c r="C49" s="145" t="s">
        <v>3</v>
      </c>
      <c r="D49" s="146"/>
      <c r="E49" s="146"/>
      <c r="F49" s="147"/>
      <c r="G49" s="4">
        <f>G48</f>
        <v>11881100</v>
      </c>
      <c r="H49" s="4">
        <f>H48</f>
        <v>11704154</v>
      </c>
      <c r="I49" s="25">
        <f t="shared" si="0"/>
        <v>-176946</v>
      </c>
      <c r="J49" s="55"/>
      <c r="K49" s="48"/>
      <c r="L49" s="49"/>
    </row>
    <row r="50" spans="1:12" s="46" customFormat="1" ht="22.5" customHeight="1" x14ac:dyDescent="0.3">
      <c r="A50" s="116" t="s">
        <v>18</v>
      </c>
      <c r="B50" s="118" t="s">
        <v>30</v>
      </c>
      <c r="C50" s="5">
        <v>81</v>
      </c>
      <c r="D50" s="5" t="s">
        <v>30</v>
      </c>
      <c r="E50" s="5">
        <v>811</v>
      </c>
      <c r="F50" s="5" t="s">
        <v>30</v>
      </c>
      <c r="G50" s="6">
        <v>10016756</v>
      </c>
      <c r="H50" s="6">
        <v>0</v>
      </c>
      <c r="I50" s="20">
        <f t="shared" si="0"/>
        <v>-10016756</v>
      </c>
      <c r="J50" s="51"/>
      <c r="K50" s="48"/>
      <c r="L50" s="49"/>
    </row>
    <row r="51" spans="1:12" s="46" customFormat="1" ht="22.5" customHeight="1" x14ac:dyDescent="0.3">
      <c r="A51" s="117"/>
      <c r="B51" s="112"/>
      <c r="C51" s="145" t="s">
        <v>3</v>
      </c>
      <c r="D51" s="146"/>
      <c r="E51" s="146"/>
      <c r="F51" s="147"/>
      <c r="G51" s="4">
        <f>G50</f>
        <v>10016756</v>
      </c>
      <c r="H51" s="4">
        <f>H50</f>
        <v>0</v>
      </c>
      <c r="I51" s="25">
        <f t="shared" si="0"/>
        <v>-10016756</v>
      </c>
      <c r="J51" s="55"/>
      <c r="K51" s="48"/>
      <c r="L51" s="49"/>
    </row>
    <row r="52" spans="1:12" s="46" customFormat="1" ht="22.5" customHeight="1" x14ac:dyDescent="0.3">
      <c r="A52" s="168" t="s">
        <v>22</v>
      </c>
      <c r="B52" s="170" t="s">
        <v>75</v>
      </c>
      <c r="C52" s="17">
        <v>91</v>
      </c>
      <c r="D52" s="17" t="s">
        <v>76</v>
      </c>
      <c r="E52" s="17">
        <v>911</v>
      </c>
      <c r="F52" s="17" t="s">
        <v>76</v>
      </c>
      <c r="G52" s="6">
        <v>1200000</v>
      </c>
      <c r="H52" s="6">
        <v>1200000</v>
      </c>
      <c r="I52" s="20">
        <f t="shared" si="0"/>
        <v>0</v>
      </c>
      <c r="J52" s="51"/>
      <c r="K52" s="48"/>
      <c r="L52" s="49"/>
    </row>
    <row r="53" spans="1:12" s="46" customFormat="1" ht="22.5" customHeight="1" x14ac:dyDescent="0.3">
      <c r="A53" s="169"/>
      <c r="B53" s="171"/>
      <c r="C53" s="145" t="s">
        <v>3</v>
      </c>
      <c r="D53" s="146"/>
      <c r="E53" s="146"/>
      <c r="F53" s="147"/>
      <c r="G53" s="4">
        <f>G52</f>
        <v>1200000</v>
      </c>
      <c r="H53" s="4">
        <f>H52</f>
        <v>1200000</v>
      </c>
      <c r="I53" s="25">
        <f t="shared" ref="I53" si="1">H53-G53</f>
        <v>0</v>
      </c>
      <c r="J53" s="55"/>
      <c r="K53" s="48"/>
      <c r="L53" s="49"/>
    </row>
    <row r="54" spans="1:12" s="46" customFormat="1" ht="22.5" customHeight="1" x14ac:dyDescent="0.3">
      <c r="A54" s="172">
        <v>10</v>
      </c>
      <c r="B54" s="174" t="s">
        <v>77</v>
      </c>
      <c r="C54" s="17">
        <v>101</v>
      </c>
      <c r="D54" s="17" t="s">
        <v>78</v>
      </c>
      <c r="E54" s="17">
        <v>1011</v>
      </c>
      <c r="F54" s="17" t="s">
        <v>79</v>
      </c>
      <c r="G54" s="6">
        <v>1200000</v>
      </c>
      <c r="H54" s="6">
        <v>1200000</v>
      </c>
      <c r="I54" s="20">
        <f t="shared" si="0"/>
        <v>0</v>
      </c>
      <c r="J54" s="51"/>
      <c r="K54" s="48"/>
      <c r="L54" s="49"/>
    </row>
    <row r="55" spans="1:12" s="46" customFormat="1" ht="22.5" customHeight="1" x14ac:dyDescent="0.3">
      <c r="A55" s="173"/>
      <c r="B55" s="175"/>
      <c r="C55" s="145" t="s">
        <v>3</v>
      </c>
      <c r="D55" s="146"/>
      <c r="E55" s="146"/>
      <c r="F55" s="147"/>
      <c r="G55" s="4">
        <f>G54</f>
        <v>1200000</v>
      </c>
      <c r="H55" s="4">
        <f>H54</f>
        <v>1200000</v>
      </c>
      <c r="I55" s="25">
        <f t="shared" si="0"/>
        <v>0</v>
      </c>
      <c r="J55" s="55"/>
      <c r="K55" s="48"/>
      <c r="L55" s="49"/>
    </row>
    <row r="56" spans="1:12" s="46" customFormat="1" ht="22.5" customHeight="1" x14ac:dyDescent="0.3">
      <c r="A56" s="163" t="s">
        <v>35</v>
      </c>
      <c r="B56" s="164"/>
      <c r="C56" s="164"/>
      <c r="D56" s="164"/>
      <c r="E56" s="164"/>
      <c r="F56" s="144"/>
      <c r="G56" s="6">
        <v>0</v>
      </c>
      <c r="H56" s="6">
        <v>80557916</v>
      </c>
      <c r="I56" s="20">
        <f>H56-G56</f>
        <v>80557916</v>
      </c>
      <c r="J56" s="51"/>
      <c r="K56" s="48"/>
      <c r="L56" s="49"/>
    </row>
    <row r="57" spans="1:12" s="46" customFormat="1" ht="22.5" customHeight="1" thickBot="1" x14ac:dyDescent="0.35">
      <c r="A57" s="165" t="s">
        <v>34</v>
      </c>
      <c r="B57" s="166"/>
      <c r="C57" s="166"/>
      <c r="D57" s="166"/>
      <c r="E57" s="166"/>
      <c r="F57" s="167"/>
      <c r="G57" s="7">
        <f>G56+G51+G49+G47+G42+G34+G30+G40+G44+G53+G55</f>
        <v>1022523873</v>
      </c>
      <c r="H57" s="7">
        <f>H56+H51+H49+H47+H42+H34+H30+H40+H44+H53+H55</f>
        <v>1029611677</v>
      </c>
      <c r="I57" s="8">
        <f>I56+I51+I49+I47+I42+I34+I30+I40+I44+I53+I55</f>
        <v>7087804</v>
      </c>
      <c r="J57" s="76">
        <f>'요양 세입 '!H33-'요양 세출'!H57</f>
        <v>0</v>
      </c>
      <c r="K57" s="48"/>
      <c r="L57" s="49"/>
    </row>
  </sheetData>
  <mergeCells count="62">
    <mergeCell ref="A50:A51"/>
    <mergeCell ref="B50:B51"/>
    <mergeCell ref="C51:F51"/>
    <mergeCell ref="A56:F56"/>
    <mergeCell ref="A57:F57"/>
    <mergeCell ref="C53:F53"/>
    <mergeCell ref="C55:F55"/>
    <mergeCell ref="A52:A53"/>
    <mergeCell ref="B52:B53"/>
    <mergeCell ref="A54:A55"/>
    <mergeCell ref="B54:B55"/>
    <mergeCell ref="A48:A49"/>
    <mergeCell ref="B48:B49"/>
    <mergeCell ref="C49:F49"/>
    <mergeCell ref="A41:A42"/>
    <mergeCell ref="B41:B42"/>
    <mergeCell ref="C42:F42"/>
    <mergeCell ref="A43:A44"/>
    <mergeCell ref="B43:B44"/>
    <mergeCell ref="C44:F44"/>
    <mergeCell ref="A45:A47"/>
    <mergeCell ref="B45:B47"/>
    <mergeCell ref="C45:C46"/>
    <mergeCell ref="D45:D46"/>
    <mergeCell ref="C47:F47"/>
    <mergeCell ref="A35:A40"/>
    <mergeCell ref="B35:B40"/>
    <mergeCell ref="C35:C38"/>
    <mergeCell ref="D35:D38"/>
    <mergeCell ref="C40:F40"/>
    <mergeCell ref="C30:F30"/>
    <mergeCell ref="A31:A34"/>
    <mergeCell ref="B31:B34"/>
    <mergeCell ref="C31:C33"/>
    <mergeCell ref="D31:D33"/>
    <mergeCell ref="C34:F34"/>
    <mergeCell ref="A5:A30"/>
    <mergeCell ref="B5:B30"/>
    <mergeCell ref="C19:C22"/>
    <mergeCell ref="D19:D22"/>
    <mergeCell ref="E22:F22"/>
    <mergeCell ref="C23:C29"/>
    <mergeCell ref="E7:E12"/>
    <mergeCell ref="C5:C18"/>
    <mergeCell ref="D5:D18"/>
    <mergeCell ref="E5:E6"/>
    <mergeCell ref="E14:E15"/>
    <mergeCell ref="E16:E17"/>
    <mergeCell ref="D23:D29"/>
    <mergeCell ref="E29:F29"/>
    <mergeCell ref="E18:F18"/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</mergeCells>
  <phoneticPr fontId="9" type="noConversion"/>
  <printOptions horizontalCentered="1"/>
  <pageMargins left="0.19666667282581329" right="0.19666667282581329" top="0.6691666841506958" bottom="0.35430556535720825" header="0.31486111879348755" footer="0.31486111879348755"/>
  <pageSetup paperSize="9" fitToHeight="0" orientation="portrait" verticalDpi="4294967293" r:id="rId1"/>
  <rowBreaks count="1" manualBreakCount="1">
    <brk id="3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요양 세입 </vt:lpstr>
      <vt:lpstr>요양 세출</vt:lpstr>
      <vt:lpstr>'요양 세출'!Print_Area</vt:lpstr>
      <vt:lpstr>'요양 세출'!Print_Titles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user</cp:lastModifiedBy>
  <cp:revision>3</cp:revision>
  <cp:lastPrinted>2023-03-13T03:41:41Z</cp:lastPrinted>
  <dcterms:created xsi:type="dcterms:W3CDTF">2017-02-16T04:53:46Z</dcterms:created>
  <dcterms:modified xsi:type="dcterms:W3CDTF">2023-03-16T03:19:04Z</dcterms:modified>
  <cp:version>1000.0100.01</cp:version>
</cp:coreProperties>
</file>