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1d2s\Desktop\"/>
    </mc:Choice>
  </mc:AlternateContent>
  <xr:revisionPtr revIDLastSave="0" documentId="8_{A17064A7-3625-40C3-961B-578C5B6AA763}" xr6:coauthVersionLast="47" xr6:coauthVersionMax="47" xr10:uidLastSave="{00000000-0000-0000-0000-000000000000}"/>
  <bookViews>
    <workbookView xWindow="27495" yWindow="2145" windowWidth="19710" windowHeight="20235" xr2:uid="{D49AAB43-DC18-47E6-A1C7-86A87A9871FD}"/>
  </bookViews>
  <sheets>
    <sheet name="느티나무세출" sheetId="3" r:id="rId1"/>
    <sheet name="느티나무세입" sheetId="2" r:id="rId2"/>
    <sheet name="Sheet1" sheetId="1" r:id="rId3"/>
  </sheets>
  <externalReferences>
    <externalReference r:id="rId4"/>
  </externalReferences>
  <definedNames>
    <definedName name="_xlnm.Print_Area" localSheetId="0">느티나무세출!$A$1:$J$42</definedName>
    <definedName name="_xlnm.Print_Titles" localSheetId="0">느티나무세출!$1:$4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3" l="1"/>
  <c r="H40" i="3"/>
  <c r="G40" i="3"/>
  <c r="I39" i="3"/>
  <c r="G38" i="3"/>
  <c r="I38" i="3" s="1"/>
  <c r="I37" i="3"/>
  <c r="H36" i="3"/>
  <c r="I36" i="3" s="1"/>
  <c r="G36" i="3"/>
  <c r="I35" i="3"/>
  <c r="I34" i="3"/>
  <c r="I33" i="3"/>
  <c r="H32" i="3"/>
  <c r="I32" i="3" s="1"/>
  <c r="G32" i="3"/>
  <c r="I31" i="3"/>
  <c r="I30" i="3"/>
  <c r="I29" i="3"/>
  <c r="I28" i="3"/>
  <c r="I27" i="3"/>
  <c r="I26" i="3"/>
  <c r="I25" i="3"/>
  <c r="H23" i="3"/>
  <c r="I23" i="3" s="1"/>
  <c r="G23" i="3"/>
  <c r="G24" i="3" s="1"/>
  <c r="I22" i="3"/>
  <c r="I21" i="3"/>
  <c r="I20" i="3"/>
  <c r="I19" i="3"/>
  <c r="I18" i="3"/>
  <c r="I17" i="3"/>
  <c r="H16" i="3"/>
  <c r="I16" i="3" s="1"/>
  <c r="G16" i="3"/>
  <c r="I15" i="3"/>
  <c r="I14" i="3"/>
  <c r="I13" i="3"/>
  <c r="H12" i="3"/>
  <c r="I12" i="3" s="1"/>
  <c r="G12" i="3"/>
  <c r="I11" i="3"/>
  <c r="I10" i="3"/>
  <c r="I9" i="3"/>
  <c r="I8" i="3"/>
  <c r="I7" i="3"/>
  <c r="I6" i="3"/>
  <c r="I5" i="3"/>
  <c r="H20" i="2"/>
  <c r="H21" i="2" s="1"/>
  <c r="G20" i="2"/>
  <c r="G21" i="2" s="1"/>
  <c r="I19" i="2"/>
  <c r="I18" i="2"/>
  <c r="H17" i="2"/>
  <c r="I17" i="2" s="1"/>
  <c r="G17" i="2"/>
  <c r="I16" i="2"/>
  <c r="I15" i="2"/>
  <c r="H14" i="2"/>
  <c r="I14" i="2" s="1"/>
  <c r="G14" i="2"/>
  <c r="I13" i="2"/>
  <c r="I12" i="2"/>
  <c r="H11" i="2"/>
  <c r="I11" i="2" s="1"/>
  <c r="I10" i="2"/>
  <c r="I9" i="2"/>
  <c r="H8" i="2"/>
  <c r="I8" i="2" s="1"/>
  <c r="G8" i="2"/>
  <c r="I7" i="2"/>
  <c r="I6" i="2"/>
  <c r="H6" i="2"/>
  <c r="G6" i="2"/>
  <c r="G42" i="3" l="1"/>
  <c r="I40" i="3"/>
  <c r="H24" i="3"/>
  <c r="I24" i="3" s="1"/>
  <c r="I21" i="2"/>
  <c r="I20" i="2"/>
  <c r="H42" i="3" l="1"/>
  <c r="J42" i="3" l="1"/>
  <c r="I42" i="3"/>
</calcChain>
</file>

<file path=xl/sharedStrings.xml><?xml version="1.0" encoding="utf-8"?>
<sst xmlns="http://schemas.openxmlformats.org/spreadsheetml/2006/main" count="115" uniqueCount="75">
  <si>
    <t>2024년 사회복지법인 느티나무 결산서</t>
    <phoneticPr fontId="4" type="noConversion"/>
  </si>
  <si>
    <t xml:space="preserve">◆ 세입                                                                                                      </t>
  </si>
  <si>
    <t xml:space="preserve">  (단위:원)</t>
  </si>
  <si>
    <t>과목</t>
  </si>
  <si>
    <t>예산액</t>
  </si>
  <si>
    <t>결산액</t>
  </si>
  <si>
    <t>증감액</t>
  </si>
  <si>
    <t>비고</t>
  </si>
  <si>
    <t>관</t>
  </si>
  <si>
    <t>항</t>
  </si>
  <si>
    <t>목</t>
  </si>
  <si>
    <t>04</t>
  </si>
  <si>
    <t>보조금수입</t>
  </si>
  <si>
    <t>자본보조금수입</t>
  </si>
  <si>
    <t>합계</t>
  </si>
  <si>
    <t>05</t>
  </si>
  <si>
    <t>후원금수입</t>
  </si>
  <si>
    <t>비지정후원금수입</t>
  </si>
  <si>
    <t>06</t>
  </si>
  <si>
    <t>차입금</t>
  </si>
  <si>
    <t>금융기관차입금</t>
  </si>
  <si>
    <t>기타차입금</t>
  </si>
  <si>
    <t>07</t>
  </si>
  <si>
    <t>전입금</t>
  </si>
  <si>
    <t>안심요양전입금</t>
  </si>
  <si>
    <t>안심종합전입금</t>
  </si>
  <si>
    <t>08</t>
  </si>
  <si>
    <t>이월금</t>
  </si>
  <si>
    <t>전년도이월금</t>
  </si>
  <si>
    <t>전년도이월금
(후원금)</t>
    <phoneticPr fontId="4" type="noConversion"/>
  </si>
  <si>
    <t>09</t>
  </si>
  <si>
    <t>잡수입</t>
  </si>
  <si>
    <t>기타예금이자수입</t>
  </si>
  <si>
    <t>기타잡수입</t>
  </si>
  <si>
    <t>세입총액</t>
  </si>
  <si>
    <t>◆ 세출</t>
  </si>
  <si>
    <t>01</t>
  </si>
  <si>
    <t>사무비</t>
  </si>
  <si>
    <t>인건비</t>
  </si>
  <si>
    <t>급여</t>
  </si>
  <si>
    <t>상여금</t>
  </si>
  <si>
    <t>일용잡금</t>
  </si>
  <si>
    <t>제수당</t>
  </si>
  <si>
    <t>퇴직금및퇴직적립금</t>
  </si>
  <si>
    <t>사회보험부담비용</t>
  </si>
  <si>
    <t>기타후생경비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</si>
  <si>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</si>
  <si>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</si>
  <si>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</si>
  <si>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</si>
  <si>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</si>
  <si>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</si>
  <si>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</si>
  <si>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수용비및수수료</t>
  </si>
  <si>
    <t>공공요금</t>
  </si>
  <si>
    <t>제세공과금</t>
  </si>
  <si>
    <t>차량비</t>
  </si>
  <si>
    <t>기타운영비</t>
  </si>
  <si>
    <t>02</t>
  </si>
  <si>
    <t>재산조성비</t>
  </si>
  <si>
    <t>시설비</t>
  </si>
  <si>
    <t>자산취득비</t>
  </si>
  <si>
    <t>시설장비유지비</t>
  </si>
  <si>
    <t>전출금</t>
  </si>
  <si>
    <t>요양전출금 (재가)</t>
    <phoneticPr fontId="16" type="noConversion"/>
  </si>
  <si>
    <t>요양전출금
(후원금)</t>
    <phoneticPr fontId="16" type="noConversion"/>
  </si>
  <si>
    <t>주간보호전출금</t>
    <phoneticPr fontId="4" type="noConversion"/>
  </si>
  <si>
    <t>부채상환금</t>
  </si>
  <si>
    <t>원금상환금</t>
  </si>
  <si>
    <t>이자지불금</t>
  </si>
  <si>
    <t>미지급금</t>
  </si>
  <si>
    <t>잡지출</t>
  </si>
  <si>
    <t>예비비</t>
  </si>
  <si>
    <t>차기이월</t>
  </si>
  <si>
    <t>세출총액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</si>
</sst>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8"/>
      <color rgb="FF000000"/>
      <name val="휴먼엑스포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indexed="8"/>
      <name val="Arial Narrow"/>
      <family val="2"/>
    </font>
    <font>
      <sz val="10"/>
      <color theme="1"/>
      <name val="굴림"/>
      <family val="3"/>
      <charset val="129"/>
    </font>
    <font>
      <sz val="14"/>
      <color rgb="FF0066CC"/>
      <name val="Arial Narrow"/>
      <family val="2"/>
    </font>
    <font>
      <sz val="8"/>
      <color theme="1"/>
      <name val="굴림"/>
      <family val="3"/>
      <charset val="129"/>
    </font>
    <font>
      <sz val="12"/>
      <color theme="1"/>
      <name val="Arial Narrow"/>
      <family val="2"/>
    </font>
    <font>
      <sz val="9"/>
      <color indexed="8"/>
      <name val="굴림"/>
      <family val="3"/>
      <charset val="129"/>
    </font>
    <font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176" fontId="9" fillId="3" borderId="1" xfId="1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vertical="center" wrapText="1"/>
    </xf>
    <xf numFmtId="177" fontId="10" fillId="4" borderId="1" xfId="1" applyNumberFormat="1" applyFont="1" applyFill="1" applyBorder="1" applyAlignment="1">
      <alignment horizontal="right" vertical="center" wrapText="1"/>
    </xf>
    <xf numFmtId="177" fontId="9" fillId="0" borderId="1" xfId="1" applyNumberFormat="1" applyFont="1" applyBorder="1" applyAlignment="1">
      <alignment horizontal="right" vertical="center" wrapText="1"/>
    </xf>
    <xf numFmtId="177" fontId="9" fillId="3" borderId="1" xfId="1" applyNumberFormat="1" applyFont="1" applyFill="1" applyBorder="1" applyAlignment="1">
      <alignment horizontal="right" vertical="center" wrapText="1"/>
    </xf>
    <xf numFmtId="41" fontId="1" fillId="0" borderId="0" xfId="2">
      <alignment vertical="center"/>
    </xf>
    <xf numFmtId="176" fontId="9" fillId="5" borderId="1" xfId="1" applyNumberFormat="1" applyFont="1" applyFill="1" applyBorder="1" applyAlignment="1">
      <alignment horizontal="right" vertical="center" wrapText="1"/>
    </xf>
    <xf numFmtId="177" fontId="9" fillId="5" borderId="1" xfId="1" applyNumberFormat="1" applyFont="1" applyFill="1" applyBorder="1" applyAlignment="1">
      <alignment horizontal="right" vertical="center" wrapText="1"/>
    </xf>
    <xf numFmtId="0" fontId="9" fillId="5" borderId="1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41" fontId="7" fillId="0" borderId="0" xfId="2" applyFont="1">
      <alignment vertical="center"/>
    </xf>
    <xf numFmtId="41" fontId="5" fillId="0" borderId="0" xfId="2" applyFont="1">
      <alignment vertical="center"/>
    </xf>
    <xf numFmtId="0" fontId="6" fillId="0" borderId="0" xfId="1" applyFont="1">
      <alignment vertical="center"/>
    </xf>
    <xf numFmtId="0" fontId="9" fillId="0" borderId="0" xfId="3" applyFont="1">
      <alignment vertical="center"/>
    </xf>
    <xf numFmtId="41" fontId="12" fillId="0" borderId="0" xfId="2" applyFont="1">
      <alignment vertical="center"/>
    </xf>
    <xf numFmtId="0" fontId="1" fillId="0" borderId="0" xfId="3">
      <alignment vertical="center"/>
    </xf>
    <xf numFmtId="0" fontId="9" fillId="6" borderId="0" xfId="3" applyFont="1" applyFill="1">
      <alignment vertical="center"/>
    </xf>
    <xf numFmtId="41" fontId="12" fillId="6" borderId="0" xfId="2" applyFont="1" applyFill="1">
      <alignment vertical="center"/>
    </xf>
    <xf numFmtId="0" fontId="1" fillId="6" borderId="0" xfId="3" applyFill="1">
      <alignment vertical="center"/>
    </xf>
    <xf numFmtId="0" fontId="11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177" fontId="14" fillId="0" borderId="1" xfId="1" applyNumberFormat="1" applyFont="1" applyBorder="1" applyAlignment="1">
      <alignment horizontal="right" vertical="center" wrapText="1"/>
    </xf>
    <xf numFmtId="177" fontId="14" fillId="6" borderId="1" xfId="2" applyNumberFormat="1" applyFont="1" applyFill="1" applyBorder="1" applyAlignment="1">
      <alignment horizontal="right" vertical="center" wrapText="1"/>
    </xf>
    <xf numFmtId="177" fontId="11" fillId="6" borderId="1" xfId="1" applyNumberFormat="1" applyFont="1" applyFill="1" applyBorder="1" applyAlignment="1">
      <alignment vertical="center" wrapText="1"/>
    </xf>
    <xf numFmtId="176" fontId="10" fillId="0" borderId="1" xfId="1" applyNumberFormat="1" applyFont="1" applyBorder="1" applyAlignment="1">
      <alignment horizontal="right" vertical="center" wrapText="1"/>
    </xf>
    <xf numFmtId="177" fontId="14" fillId="3" borderId="1" xfId="2" applyNumberFormat="1" applyFont="1" applyFill="1" applyBorder="1" applyAlignment="1">
      <alignment horizontal="right" vertical="center" wrapText="1"/>
    </xf>
    <xf numFmtId="177" fontId="14" fillId="3" borderId="1" xfId="1" applyNumberFormat="1" applyFont="1" applyFill="1" applyBorder="1" applyAlignment="1">
      <alignment horizontal="right" vertical="center" wrapText="1"/>
    </xf>
    <xf numFmtId="177" fontId="11" fillId="3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177" fontId="11" fillId="0" borderId="1" xfId="1" applyNumberFormat="1" applyFont="1" applyBorder="1" applyAlignment="1">
      <alignment vertical="center" wrapText="1"/>
    </xf>
    <xf numFmtId="177" fontId="15" fillId="0" borderId="1" xfId="1" applyNumberFormat="1" applyFont="1" applyBorder="1" applyAlignment="1">
      <alignment horizontal="center" vertical="center" wrapText="1"/>
    </xf>
    <xf numFmtId="177" fontId="14" fillId="0" borderId="1" xfId="2" applyNumberFormat="1" applyFont="1" applyBorder="1" applyAlignment="1">
      <alignment horizontal="right" vertical="center" wrapText="1"/>
    </xf>
    <xf numFmtId="177" fontId="10" fillId="0" borderId="1" xfId="1" applyNumberFormat="1" applyFont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right" vertical="center" wrapText="1"/>
    </xf>
    <xf numFmtId="177" fontId="14" fillId="3" borderId="1" xfId="1" applyNumberFormat="1" applyFont="1" applyFill="1" applyBorder="1" applyAlignment="1">
      <alignment vertical="center" wrapText="1"/>
    </xf>
    <xf numFmtId="177" fontId="14" fillId="0" borderId="1" xfId="1" applyNumberFormat="1" applyFont="1" applyBorder="1" applyAlignment="1">
      <alignment vertical="center" wrapText="1"/>
    </xf>
    <xf numFmtId="177" fontId="14" fillId="5" borderId="1" xfId="2" applyNumberFormat="1" applyFont="1" applyFill="1" applyBorder="1" applyAlignment="1">
      <alignment horizontal="right" vertical="center" wrapText="1"/>
    </xf>
    <xf numFmtId="177" fontId="14" fillId="5" borderId="1" xfId="1" applyNumberFormat="1" applyFont="1" applyFill="1" applyBorder="1" applyAlignment="1">
      <alignment horizontal="right" vertical="center" wrapText="1"/>
    </xf>
    <xf numFmtId="41" fontId="0" fillId="0" borderId="1" xfId="2" applyFont="1" applyBorder="1">
      <alignment vertical="center"/>
    </xf>
    <xf numFmtId="0" fontId="6" fillId="0" borderId="0" xfId="3" applyFont="1" applyAlignment="1">
      <alignment horizontal="center" vertical="center"/>
    </xf>
    <xf numFmtId="41" fontId="6" fillId="0" borderId="0" xfId="2" applyFont="1">
      <alignment vertical="center"/>
    </xf>
    <xf numFmtId="41" fontId="0" fillId="0" borderId="0" xfId="2" applyFont="1">
      <alignment vertical="center"/>
    </xf>
    <xf numFmtId="41" fontId="0" fillId="6" borderId="0" xfId="2" applyFont="1" applyFill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11" fillId="5" borderId="1" xfId="1" applyFont="1" applyFill="1" applyBorder="1" applyAlignment="1">
      <alignment horizontal="center" vertical="center" wrapText="1"/>
    </xf>
    <xf numFmtId="41" fontId="11" fillId="5" borderId="1" xfId="2" applyFont="1" applyFill="1" applyBorder="1" applyAlignment="1">
      <alignment horizontal="center" vertical="center" wrapText="1"/>
    </xf>
    <xf numFmtId="0" fontId="11" fillId="6" borderId="1" xfId="1" quotePrefix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0" borderId="1" xfId="1" quotePrefix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4">
    <cellStyle name="쉼표 [0] 2 2" xfId="2" xr:uid="{D8F6050D-B416-4FC1-BCAF-90BD91B933B5}"/>
    <cellStyle name="표준" xfId="0" builtinId="0"/>
    <cellStyle name="표준 2" xfId="1" xr:uid="{2CFAD91E-53B7-462F-8EA5-56B3DC476991}"/>
    <cellStyle name="표준 2 2" xfId="3" xr:uid="{AF1D4D91-E179-48AB-9090-333749252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1d2s\Desktop\2024&#45380;&#46020;%20&#48277;&#51064;&#44208;&#49328;&#51088;&#47308;\2024&#45380;%20&#44208;&#49328;&#49436;(&#50504;&#49900;&#45432;&#51064;&#50836;&#50577;&#49884;&#49444;)&#48152;&#49569;.xlsx" TargetMode="External"/><Relationship Id="rId1" Type="http://schemas.openxmlformats.org/officeDocument/2006/relationships/externalLinkPath" Target="2024&#45380;&#46020;%20&#48277;&#51064;&#44208;&#49328;&#51088;&#47308;/2024&#45380;%20&#44208;&#49328;&#49436;(&#50504;&#49900;&#45432;&#51064;&#50836;&#50577;&#49884;&#49444;)&#48152;&#495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느티나무세입"/>
      <sheetName val="느티나무세출"/>
      <sheetName val="요양 세입 "/>
      <sheetName val="요양 세출"/>
      <sheetName val="주간 세입 "/>
      <sheetName val="주간 세출"/>
    </sheetNames>
    <sheetDataSet>
      <sheetData sheetId="0">
        <row r="21">
          <cell r="H21">
            <v>37785067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1D8D-D26E-4AF2-9B7E-7BF0501C0F4A}">
  <sheetPr>
    <pageSetUpPr fitToPage="1"/>
  </sheetPr>
  <dimension ref="A1:L42"/>
  <sheetViews>
    <sheetView tabSelected="1" view="pageBreakPreview" zoomScale="160" zoomScaleSheetLayoutView="160" workbookViewId="0">
      <selection activeCell="M43" sqref="M43"/>
    </sheetView>
  </sheetViews>
  <sheetFormatPr defaultColWidth="9" defaultRowHeight="18" x14ac:dyDescent="0.3"/>
  <cols>
    <col min="1" max="1" width="3.75" style="45" customWidth="1"/>
    <col min="2" max="2" width="11.75" style="45" customWidth="1"/>
    <col min="3" max="3" width="3.75" style="45" customWidth="1"/>
    <col min="4" max="4" width="11.75" style="46" customWidth="1"/>
    <col min="5" max="5" width="3.75" style="46" customWidth="1"/>
    <col min="6" max="6" width="11.75" style="46" customWidth="1"/>
    <col min="7" max="8" width="12" style="47" customWidth="1"/>
    <col min="9" max="9" width="12" style="48" customWidth="1"/>
    <col min="10" max="10" width="12.875" style="47" customWidth="1"/>
    <col min="11" max="11" width="12.25" style="19" customWidth="1"/>
    <col min="12" max="12" width="12" style="20" customWidth="1"/>
    <col min="13" max="13" width="13.125" style="21" customWidth="1"/>
    <col min="14" max="16384" width="9" style="21"/>
  </cols>
  <sheetData>
    <row r="1" spans="1:12" s="1" customFormat="1" ht="38.2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s="1" customFormat="1" ht="23.25" customHeight="1" x14ac:dyDescent="0.3">
      <c r="A2" s="50" t="s">
        <v>35</v>
      </c>
      <c r="B2" s="50"/>
      <c r="C2" s="18"/>
      <c r="D2" s="18"/>
      <c r="E2" s="18"/>
      <c r="F2" s="51" t="s">
        <v>2</v>
      </c>
      <c r="G2" s="51"/>
      <c r="H2" s="51"/>
      <c r="I2" s="51"/>
      <c r="J2" s="51"/>
    </row>
    <row r="3" spans="1:12" ht="30" customHeight="1" x14ac:dyDescent="0.3">
      <c r="A3" s="52" t="s">
        <v>3</v>
      </c>
      <c r="B3" s="52"/>
      <c r="C3" s="52"/>
      <c r="D3" s="52"/>
      <c r="E3" s="52"/>
      <c r="F3" s="52"/>
      <c r="G3" s="52" t="s">
        <v>4</v>
      </c>
      <c r="H3" s="52" t="s">
        <v>5</v>
      </c>
      <c r="I3" s="53" t="s">
        <v>6</v>
      </c>
      <c r="J3" s="52" t="s">
        <v>7</v>
      </c>
    </row>
    <row r="4" spans="1:12" s="24" customFormat="1" ht="30" customHeight="1" x14ac:dyDescent="0.3">
      <c r="A4" s="52" t="s">
        <v>8</v>
      </c>
      <c r="B4" s="52"/>
      <c r="C4" s="52" t="s">
        <v>9</v>
      </c>
      <c r="D4" s="52"/>
      <c r="E4" s="52" t="s">
        <v>10</v>
      </c>
      <c r="F4" s="52"/>
      <c r="G4" s="52"/>
      <c r="H4" s="52"/>
      <c r="I4" s="53"/>
      <c r="J4" s="52"/>
      <c r="K4" s="22"/>
      <c r="L4" s="23"/>
    </row>
    <row r="5" spans="1:12" s="24" customFormat="1" ht="30" customHeight="1" x14ac:dyDescent="0.3">
      <c r="A5" s="54" t="s">
        <v>36</v>
      </c>
      <c r="B5" s="56" t="s">
        <v>37</v>
      </c>
      <c r="C5" s="56">
        <v>11</v>
      </c>
      <c r="D5" s="56" t="s">
        <v>38</v>
      </c>
      <c r="E5" s="25">
        <v>111</v>
      </c>
      <c r="F5" s="26" t="s">
        <v>39</v>
      </c>
      <c r="G5" s="27">
        <v>0</v>
      </c>
      <c r="H5" s="28">
        <v>0</v>
      </c>
      <c r="I5" s="27">
        <f t="shared" ref="I5:I42" si="0">H5-G5</f>
        <v>0</v>
      </c>
      <c r="J5" s="29"/>
      <c r="K5" s="22"/>
      <c r="L5" s="23"/>
    </row>
    <row r="6" spans="1:12" s="24" customFormat="1" ht="30" customHeight="1" x14ac:dyDescent="0.3">
      <c r="A6" s="55"/>
      <c r="B6" s="55"/>
      <c r="C6" s="55"/>
      <c r="D6" s="55"/>
      <c r="E6" s="26">
        <v>112</v>
      </c>
      <c r="F6" s="26" t="s">
        <v>40</v>
      </c>
      <c r="G6" s="27">
        <v>0</v>
      </c>
      <c r="H6" s="28">
        <v>0</v>
      </c>
      <c r="I6" s="27">
        <f t="shared" si="0"/>
        <v>0</v>
      </c>
      <c r="J6" s="29"/>
      <c r="K6" s="22"/>
      <c r="L6" s="23"/>
    </row>
    <row r="7" spans="1:12" s="24" customFormat="1" ht="30" customHeight="1" x14ac:dyDescent="0.3">
      <c r="A7" s="55"/>
      <c r="B7" s="55"/>
      <c r="C7" s="55"/>
      <c r="D7" s="55"/>
      <c r="E7" s="26">
        <v>113</v>
      </c>
      <c r="F7" s="26" t="s">
        <v>41</v>
      </c>
      <c r="G7" s="27">
        <v>0</v>
      </c>
      <c r="H7" s="28">
        <v>0</v>
      </c>
      <c r="I7" s="27">
        <f t="shared" si="0"/>
        <v>0</v>
      </c>
      <c r="J7" s="29"/>
      <c r="K7" s="22"/>
      <c r="L7" s="23"/>
    </row>
    <row r="8" spans="1:12" s="24" customFormat="1" ht="30" customHeight="1" x14ac:dyDescent="0.3">
      <c r="A8" s="55"/>
      <c r="B8" s="55"/>
      <c r="C8" s="55"/>
      <c r="D8" s="55"/>
      <c r="E8" s="26">
        <v>114</v>
      </c>
      <c r="F8" s="26" t="s">
        <v>42</v>
      </c>
      <c r="G8" s="27">
        <v>0</v>
      </c>
      <c r="H8" s="28">
        <v>0</v>
      </c>
      <c r="I8" s="27">
        <f t="shared" si="0"/>
        <v>0</v>
      </c>
      <c r="J8" s="29"/>
      <c r="K8" s="22"/>
      <c r="L8" s="23"/>
    </row>
    <row r="9" spans="1:12" s="24" customFormat="1" ht="30" customHeight="1" x14ac:dyDescent="0.3">
      <c r="A9" s="55"/>
      <c r="B9" s="55"/>
      <c r="C9" s="55"/>
      <c r="D9" s="55"/>
      <c r="E9" s="26">
        <v>115</v>
      </c>
      <c r="F9" s="26" t="s">
        <v>43</v>
      </c>
      <c r="G9" s="27">
        <v>0</v>
      </c>
      <c r="H9" s="28">
        <v>0</v>
      </c>
      <c r="I9" s="27">
        <f t="shared" si="0"/>
        <v>0</v>
      </c>
      <c r="J9" s="29"/>
      <c r="K9" s="22"/>
      <c r="L9" s="23"/>
    </row>
    <row r="10" spans="1:12" s="24" customFormat="1" ht="30" customHeight="1" x14ac:dyDescent="0.3">
      <c r="A10" s="55"/>
      <c r="B10" s="55"/>
      <c r="C10" s="55"/>
      <c r="D10" s="55"/>
      <c r="E10" s="26">
        <v>116</v>
      </c>
      <c r="F10" s="26" t="s">
        <v>44</v>
      </c>
      <c r="G10" s="27">
        <v>0</v>
      </c>
      <c r="H10" s="28">
        <v>0</v>
      </c>
      <c r="I10" s="27">
        <f t="shared" si="0"/>
        <v>0</v>
      </c>
      <c r="J10" s="29"/>
      <c r="K10" s="22"/>
      <c r="L10" s="23"/>
    </row>
    <row r="11" spans="1:12" s="24" customFormat="1" ht="30" customHeight="1" x14ac:dyDescent="0.3">
      <c r="A11" s="55"/>
      <c r="B11" s="55"/>
      <c r="C11" s="55"/>
      <c r="D11" s="55"/>
      <c r="E11" s="26">
        <v>117</v>
      </c>
      <c r="F11" s="26" t="s">
        <v>45</v>
      </c>
      <c r="G11" s="27">
        <v>0</v>
      </c>
      <c r="H11" s="28">
        <v>0</v>
      </c>
      <c r="I11" s="27">
        <f t="shared" si="0"/>
        <v>0</v>
      </c>
      <c r="J11" s="29"/>
      <c r="K11" s="22"/>
      <c r="L11" s="23"/>
    </row>
    <row r="12" spans="1:12" s="24" customFormat="1" ht="30" customHeight="1" x14ac:dyDescent="0.3">
      <c r="A12" s="55"/>
      <c r="B12" s="55"/>
      <c r="C12" s="55"/>
      <c r="D12" s="55"/>
      <c r="E12" s="55" t="s">
        <v>46</v>
      </c>
      <c r="F12" s="55"/>
      <c r="G12" s="27">
        <f>G5+G6+G7+G8+G9+G10+G11</f>
        <v>0</v>
      </c>
      <c r="H12" s="28">
        <f>H5+H6+H7+H8+H9+H10+H11</f>
        <v>0</v>
      </c>
      <c r="I12" s="27">
        <f t="shared" si="0"/>
        <v>0</v>
      </c>
      <c r="J12" s="29"/>
      <c r="K12" s="22"/>
      <c r="L12" s="23"/>
    </row>
    <row r="13" spans="1:12" s="24" customFormat="1" ht="30" customHeight="1" x14ac:dyDescent="0.3">
      <c r="A13" s="55"/>
      <c r="B13" s="55"/>
      <c r="C13" s="55">
        <v>12</v>
      </c>
      <c r="D13" s="55" t="s">
        <v>47</v>
      </c>
      <c r="E13" s="26">
        <v>121</v>
      </c>
      <c r="F13" s="26" t="s">
        <v>48</v>
      </c>
      <c r="G13" s="27">
        <v>0</v>
      </c>
      <c r="H13" s="28">
        <v>0</v>
      </c>
      <c r="I13" s="27">
        <f t="shared" si="0"/>
        <v>0</v>
      </c>
      <c r="J13" s="29"/>
      <c r="K13" s="22"/>
      <c r="L13" s="23"/>
    </row>
    <row r="14" spans="1:12" s="24" customFormat="1" ht="30" customHeight="1" x14ac:dyDescent="0.3">
      <c r="A14" s="55"/>
      <c r="B14" s="55"/>
      <c r="C14" s="55"/>
      <c r="D14" s="55"/>
      <c r="E14" s="26">
        <v>122</v>
      </c>
      <c r="F14" s="26" t="s">
        <v>49</v>
      </c>
      <c r="G14" s="27">
        <v>0</v>
      </c>
      <c r="H14" s="28">
        <v>0</v>
      </c>
      <c r="I14" s="27">
        <f t="shared" si="0"/>
        <v>0</v>
      </c>
      <c r="J14" s="29"/>
      <c r="K14" s="22"/>
      <c r="L14" s="23"/>
    </row>
    <row r="15" spans="1:12" s="24" customFormat="1" ht="30" customHeight="1" x14ac:dyDescent="0.3">
      <c r="A15" s="55"/>
      <c r="B15" s="55"/>
      <c r="C15" s="55"/>
      <c r="D15" s="55"/>
      <c r="E15" s="26">
        <v>123</v>
      </c>
      <c r="F15" s="26" t="s">
        <v>50</v>
      </c>
      <c r="G15" s="30">
        <v>800000</v>
      </c>
      <c r="H15" s="28">
        <v>700000</v>
      </c>
      <c r="I15" s="27">
        <f t="shared" si="0"/>
        <v>-100000</v>
      </c>
      <c r="J15" s="29"/>
      <c r="K15" s="22"/>
      <c r="L15" s="23"/>
    </row>
    <row r="16" spans="1:12" s="24" customFormat="1" ht="30" customHeight="1" x14ac:dyDescent="0.3">
      <c r="A16" s="55"/>
      <c r="B16" s="55"/>
      <c r="C16" s="55"/>
      <c r="D16" s="55"/>
      <c r="E16" s="55" t="s">
        <v>46</v>
      </c>
      <c r="F16" s="55"/>
      <c r="G16" s="27">
        <f>G13+G14+G15</f>
        <v>800000</v>
      </c>
      <c r="H16" s="28">
        <f>H13+H14+H15</f>
        <v>700000</v>
      </c>
      <c r="I16" s="27">
        <f t="shared" si="0"/>
        <v>-100000</v>
      </c>
      <c r="J16" s="29"/>
      <c r="K16" s="22"/>
      <c r="L16" s="23"/>
    </row>
    <row r="17" spans="1:12" s="24" customFormat="1" ht="30" customHeight="1" x14ac:dyDescent="0.3">
      <c r="A17" s="55"/>
      <c r="B17" s="55"/>
      <c r="C17" s="55">
        <v>13</v>
      </c>
      <c r="D17" s="55" t="s">
        <v>51</v>
      </c>
      <c r="E17" s="26">
        <v>131</v>
      </c>
      <c r="F17" s="26" t="s">
        <v>52</v>
      </c>
      <c r="G17" s="27">
        <v>0</v>
      </c>
      <c r="H17" s="28">
        <v>0</v>
      </c>
      <c r="I17" s="27">
        <f t="shared" si="0"/>
        <v>0</v>
      </c>
      <c r="J17" s="29"/>
      <c r="K17" s="22"/>
      <c r="L17" s="23"/>
    </row>
    <row r="18" spans="1:12" s="24" customFormat="1" ht="30" customHeight="1" x14ac:dyDescent="0.3">
      <c r="A18" s="55"/>
      <c r="B18" s="55"/>
      <c r="C18" s="55"/>
      <c r="D18" s="55"/>
      <c r="E18" s="26">
        <v>132</v>
      </c>
      <c r="F18" s="26" t="s">
        <v>53</v>
      </c>
      <c r="G18" s="30">
        <v>339400</v>
      </c>
      <c r="H18" s="28">
        <v>289400</v>
      </c>
      <c r="I18" s="27">
        <f t="shared" si="0"/>
        <v>-50000</v>
      </c>
      <c r="J18" s="29"/>
      <c r="K18" s="22"/>
      <c r="L18" s="23"/>
    </row>
    <row r="19" spans="1:12" s="24" customFormat="1" ht="30" customHeight="1" x14ac:dyDescent="0.3">
      <c r="A19" s="55"/>
      <c r="B19" s="55"/>
      <c r="C19" s="55"/>
      <c r="D19" s="55"/>
      <c r="E19" s="26">
        <v>133</v>
      </c>
      <c r="F19" s="26" t="s">
        <v>54</v>
      </c>
      <c r="G19" s="30">
        <v>782480</v>
      </c>
      <c r="H19" s="27">
        <v>0</v>
      </c>
      <c r="I19" s="27">
        <f t="shared" si="0"/>
        <v>-782480</v>
      </c>
      <c r="J19" s="29"/>
      <c r="K19" s="22"/>
      <c r="L19" s="23"/>
    </row>
    <row r="20" spans="1:12" s="24" customFormat="1" ht="30" customHeight="1" x14ac:dyDescent="0.3">
      <c r="A20" s="55"/>
      <c r="B20" s="55"/>
      <c r="C20" s="55"/>
      <c r="D20" s="55"/>
      <c r="E20" s="26">
        <v>134</v>
      </c>
      <c r="F20" s="26" t="s">
        <v>55</v>
      </c>
      <c r="G20" s="27">
        <v>0</v>
      </c>
      <c r="H20" s="28">
        <v>732480</v>
      </c>
      <c r="I20" s="27">
        <f t="shared" si="0"/>
        <v>732480</v>
      </c>
      <c r="J20" s="29"/>
      <c r="K20" s="22"/>
      <c r="L20" s="23"/>
    </row>
    <row r="21" spans="1:12" s="24" customFormat="1" ht="30" customHeight="1" x14ac:dyDescent="0.3">
      <c r="A21" s="55"/>
      <c r="B21" s="55"/>
      <c r="C21" s="55"/>
      <c r="D21" s="55"/>
      <c r="E21" s="26">
        <v>135</v>
      </c>
      <c r="F21" s="26" t="s">
        <v>56</v>
      </c>
      <c r="G21" s="27">
        <v>0</v>
      </c>
      <c r="H21" s="27">
        <v>0</v>
      </c>
      <c r="I21" s="27">
        <f t="shared" si="0"/>
        <v>0</v>
      </c>
      <c r="J21" s="29"/>
      <c r="K21" s="22"/>
      <c r="L21" s="23"/>
    </row>
    <row r="22" spans="1:12" s="24" customFormat="1" ht="30" customHeight="1" x14ac:dyDescent="0.3">
      <c r="A22" s="55"/>
      <c r="B22" s="55"/>
      <c r="C22" s="55"/>
      <c r="D22" s="55"/>
      <c r="E22" s="26">
        <v>136</v>
      </c>
      <c r="F22" s="26" t="s">
        <v>57</v>
      </c>
      <c r="G22" s="27">
        <v>0</v>
      </c>
      <c r="H22" s="27">
        <v>0</v>
      </c>
      <c r="I22" s="27">
        <f t="shared" si="0"/>
        <v>0</v>
      </c>
      <c r="J22" s="29"/>
      <c r="K22" s="22"/>
      <c r="L22" s="23"/>
    </row>
    <row r="23" spans="1:12" s="24" customFormat="1" ht="30" customHeight="1" x14ac:dyDescent="0.3">
      <c r="A23" s="55"/>
      <c r="B23" s="55"/>
      <c r="C23" s="55"/>
      <c r="D23" s="55"/>
      <c r="E23" s="55" t="s">
        <v>46</v>
      </c>
      <c r="F23" s="55"/>
      <c r="G23" s="28">
        <f>SUM(G17:G22)</f>
        <v>1121880</v>
      </c>
      <c r="H23" s="28">
        <f>SUM(H17:H22)</f>
        <v>1021880</v>
      </c>
      <c r="I23" s="27">
        <f t="shared" si="0"/>
        <v>-100000</v>
      </c>
      <c r="J23" s="29"/>
      <c r="K23" s="22"/>
      <c r="L23" s="23"/>
    </row>
    <row r="24" spans="1:12" s="24" customFormat="1" ht="30" customHeight="1" x14ac:dyDescent="0.3">
      <c r="A24" s="55"/>
      <c r="B24" s="55"/>
      <c r="C24" s="57" t="s">
        <v>14</v>
      </c>
      <c r="D24" s="57"/>
      <c r="E24" s="57"/>
      <c r="F24" s="57"/>
      <c r="G24" s="31">
        <f>G23+G16+G12</f>
        <v>1921880</v>
      </c>
      <c r="H24" s="31">
        <f>H23+H16+H12</f>
        <v>1721880</v>
      </c>
      <c r="I24" s="32">
        <f t="shared" si="0"/>
        <v>-200000</v>
      </c>
      <c r="J24" s="33"/>
      <c r="K24" s="22"/>
      <c r="L24" s="23"/>
    </row>
    <row r="25" spans="1:12" ht="30" customHeight="1" x14ac:dyDescent="0.3">
      <c r="A25" s="58" t="s">
        <v>58</v>
      </c>
      <c r="B25" s="59" t="s">
        <v>59</v>
      </c>
      <c r="C25" s="59">
        <v>21</v>
      </c>
      <c r="D25" s="59" t="s">
        <v>60</v>
      </c>
      <c r="E25" s="34">
        <v>211</v>
      </c>
      <c r="F25" s="34" t="s">
        <v>60</v>
      </c>
      <c r="G25" s="27">
        <v>0</v>
      </c>
      <c r="H25" s="27">
        <v>0</v>
      </c>
      <c r="I25" s="27">
        <f t="shared" si="0"/>
        <v>0</v>
      </c>
      <c r="J25" s="35"/>
    </row>
    <row r="26" spans="1:12" ht="30" customHeight="1" x14ac:dyDescent="0.3">
      <c r="A26" s="58"/>
      <c r="B26" s="59"/>
      <c r="C26" s="59"/>
      <c r="D26" s="59"/>
      <c r="E26" s="34">
        <v>212</v>
      </c>
      <c r="F26" s="34" t="s">
        <v>61</v>
      </c>
      <c r="G26" s="27">
        <v>0</v>
      </c>
      <c r="H26" s="27">
        <v>0</v>
      </c>
      <c r="I26" s="27">
        <f t="shared" si="0"/>
        <v>0</v>
      </c>
      <c r="J26" s="35"/>
    </row>
    <row r="27" spans="1:12" ht="30" customHeight="1" x14ac:dyDescent="0.3">
      <c r="A27" s="58"/>
      <c r="B27" s="59"/>
      <c r="C27" s="59"/>
      <c r="D27" s="59"/>
      <c r="E27" s="34">
        <v>213</v>
      </c>
      <c r="F27" s="34" t="s">
        <v>62</v>
      </c>
      <c r="G27" s="27">
        <v>0</v>
      </c>
      <c r="H27" s="27">
        <v>0</v>
      </c>
      <c r="I27" s="27">
        <f t="shared" si="0"/>
        <v>0</v>
      </c>
      <c r="J27" s="35"/>
    </row>
    <row r="28" spans="1:12" ht="30" customHeight="1" x14ac:dyDescent="0.3">
      <c r="A28" s="58"/>
      <c r="B28" s="59"/>
      <c r="C28" s="57" t="s">
        <v>14</v>
      </c>
      <c r="D28" s="57"/>
      <c r="E28" s="57"/>
      <c r="F28" s="57"/>
      <c r="G28" s="32">
        <v>0</v>
      </c>
      <c r="H28" s="32">
        <v>0</v>
      </c>
      <c r="I28" s="32">
        <f t="shared" si="0"/>
        <v>0</v>
      </c>
      <c r="J28" s="33"/>
    </row>
    <row r="29" spans="1:12" ht="30" customHeight="1" x14ac:dyDescent="0.3">
      <c r="A29" s="58" t="s">
        <v>11</v>
      </c>
      <c r="B29" s="59" t="s">
        <v>63</v>
      </c>
      <c r="C29" s="59">
        <v>41</v>
      </c>
      <c r="D29" s="59" t="s">
        <v>63</v>
      </c>
      <c r="E29" s="36">
        <v>412</v>
      </c>
      <c r="F29" s="36" t="s">
        <v>64</v>
      </c>
      <c r="G29" s="30">
        <v>16000000</v>
      </c>
      <c r="H29" s="37">
        <v>18000000</v>
      </c>
      <c r="I29" s="27">
        <f t="shared" si="0"/>
        <v>2000000</v>
      </c>
      <c r="J29" s="35"/>
    </row>
    <row r="30" spans="1:12" ht="30" customHeight="1" x14ac:dyDescent="0.3">
      <c r="A30" s="58"/>
      <c r="B30" s="59"/>
      <c r="C30" s="59"/>
      <c r="D30" s="59"/>
      <c r="E30" s="36">
        <v>413</v>
      </c>
      <c r="F30" s="36" t="s">
        <v>65</v>
      </c>
      <c r="G30" s="30">
        <v>600000</v>
      </c>
      <c r="H30" s="27"/>
      <c r="I30" s="27">
        <f t="shared" si="0"/>
        <v>-600000</v>
      </c>
      <c r="J30" s="35"/>
    </row>
    <row r="31" spans="1:12" ht="30" customHeight="1" x14ac:dyDescent="0.3">
      <c r="A31" s="59"/>
      <c r="B31" s="59"/>
      <c r="C31" s="59"/>
      <c r="D31" s="59"/>
      <c r="E31" s="34"/>
      <c r="F31" s="34" t="s">
        <v>66</v>
      </c>
      <c r="G31" s="27">
        <v>0</v>
      </c>
      <c r="H31" s="27"/>
      <c r="I31" s="27">
        <f t="shared" si="0"/>
        <v>0</v>
      </c>
      <c r="J31" s="35"/>
    </row>
    <row r="32" spans="1:12" ht="30" customHeight="1" x14ac:dyDescent="0.3">
      <c r="A32" s="59"/>
      <c r="B32" s="59"/>
      <c r="C32" s="57" t="s">
        <v>14</v>
      </c>
      <c r="D32" s="57"/>
      <c r="E32" s="57"/>
      <c r="F32" s="57"/>
      <c r="G32" s="31">
        <f>SUM(G25:G31)</f>
        <v>16600000</v>
      </c>
      <c r="H32" s="31">
        <f>SUM(H25:H31)</f>
        <v>18000000</v>
      </c>
      <c r="I32" s="32">
        <f t="shared" si="0"/>
        <v>1400000</v>
      </c>
      <c r="J32" s="33"/>
    </row>
    <row r="33" spans="1:10" ht="30" customHeight="1" x14ac:dyDescent="0.3">
      <c r="A33" s="58" t="s">
        <v>18</v>
      </c>
      <c r="B33" s="59" t="s">
        <v>67</v>
      </c>
      <c r="C33" s="59">
        <v>61</v>
      </c>
      <c r="D33" s="59" t="s">
        <v>67</v>
      </c>
      <c r="E33" s="34">
        <v>611</v>
      </c>
      <c r="F33" s="34" t="s">
        <v>68</v>
      </c>
      <c r="G33" s="38">
        <v>14117640</v>
      </c>
      <c r="H33" s="37">
        <v>14117640</v>
      </c>
      <c r="I33" s="27">
        <f t="shared" si="0"/>
        <v>0</v>
      </c>
      <c r="J33" s="35"/>
    </row>
    <row r="34" spans="1:10" ht="30" customHeight="1" x14ac:dyDescent="0.3">
      <c r="A34" s="59"/>
      <c r="B34" s="59"/>
      <c r="C34" s="59"/>
      <c r="D34" s="59"/>
      <c r="E34" s="34">
        <v>612</v>
      </c>
      <c r="F34" s="34" t="s">
        <v>69</v>
      </c>
      <c r="G34" s="39">
        <v>2912269</v>
      </c>
      <c r="H34" s="39">
        <v>2912269</v>
      </c>
      <c r="I34" s="27">
        <f t="shared" si="0"/>
        <v>0</v>
      </c>
      <c r="J34" s="35"/>
    </row>
    <row r="35" spans="1:10" ht="30" customHeight="1" x14ac:dyDescent="0.3">
      <c r="A35" s="59"/>
      <c r="B35" s="59"/>
      <c r="C35" s="59"/>
      <c r="D35" s="59"/>
      <c r="E35" s="34">
        <v>613</v>
      </c>
      <c r="F35" s="34" t="s">
        <v>70</v>
      </c>
      <c r="G35" s="27">
        <v>0</v>
      </c>
      <c r="H35" s="27">
        <v>0</v>
      </c>
      <c r="I35" s="27">
        <f t="shared" si="0"/>
        <v>0</v>
      </c>
      <c r="J35" s="35"/>
    </row>
    <row r="36" spans="1:10" ht="30" customHeight="1" x14ac:dyDescent="0.3">
      <c r="A36" s="59"/>
      <c r="B36" s="59"/>
      <c r="C36" s="57" t="s">
        <v>14</v>
      </c>
      <c r="D36" s="57"/>
      <c r="E36" s="57"/>
      <c r="F36" s="57"/>
      <c r="G36" s="31">
        <f>SUM(G33:G35)</f>
        <v>17029909</v>
      </c>
      <c r="H36" s="31">
        <f>SUM(H33:H35)</f>
        <v>17029909</v>
      </c>
      <c r="I36" s="32">
        <f t="shared" si="0"/>
        <v>0</v>
      </c>
      <c r="J36" s="33"/>
    </row>
    <row r="37" spans="1:10" ht="30" customHeight="1" x14ac:dyDescent="0.3">
      <c r="A37" s="58" t="s">
        <v>22</v>
      </c>
      <c r="B37" s="59" t="s">
        <v>71</v>
      </c>
      <c r="C37" s="34">
        <v>71</v>
      </c>
      <c r="D37" s="34" t="s">
        <v>71</v>
      </c>
      <c r="E37" s="34">
        <v>711</v>
      </c>
      <c r="F37" s="34" t="s">
        <v>71</v>
      </c>
      <c r="G37" s="27">
        <v>0</v>
      </c>
      <c r="H37" s="27">
        <v>0</v>
      </c>
      <c r="I37" s="27">
        <f t="shared" si="0"/>
        <v>0</v>
      </c>
      <c r="J37" s="35"/>
    </row>
    <row r="38" spans="1:10" ht="30" customHeight="1" x14ac:dyDescent="0.3">
      <c r="A38" s="59"/>
      <c r="B38" s="59"/>
      <c r="C38" s="57" t="s">
        <v>14</v>
      </c>
      <c r="D38" s="57"/>
      <c r="E38" s="57"/>
      <c r="F38" s="57"/>
      <c r="G38" s="32">
        <f>G37</f>
        <v>0</v>
      </c>
      <c r="H38" s="32">
        <v>0</v>
      </c>
      <c r="I38" s="32">
        <f t="shared" si="0"/>
        <v>0</v>
      </c>
      <c r="J38" s="33"/>
    </row>
    <row r="39" spans="1:10" ht="30" customHeight="1" x14ac:dyDescent="0.3">
      <c r="A39" s="58" t="s">
        <v>26</v>
      </c>
      <c r="B39" s="59" t="s">
        <v>72</v>
      </c>
      <c r="C39" s="34">
        <v>81</v>
      </c>
      <c r="D39" s="34" t="s">
        <v>72</v>
      </c>
      <c r="E39" s="34">
        <v>811</v>
      </c>
      <c r="F39" s="34" t="s">
        <v>72</v>
      </c>
      <c r="G39" s="30">
        <v>233213</v>
      </c>
      <c r="H39" s="27">
        <v>0</v>
      </c>
      <c r="I39" s="27">
        <f t="shared" si="0"/>
        <v>-233213</v>
      </c>
      <c r="J39" s="35"/>
    </row>
    <row r="40" spans="1:10" ht="30" customHeight="1" x14ac:dyDescent="0.3">
      <c r="A40" s="59"/>
      <c r="B40" s="59"/>
      <c r="C40" s="57" t="s">
        <v>14</v>
      </c>
      <c r="D40" s="57"/>
      <c r="E40" s="57"/>
      <c r="F40" s="57"/>
      <c r="G40" s="32">
        <f>G39</f>
        <v>233213</v>
      </c>
      <c r="H40" s="32">
        <f>H39</f>
        <v>0</v>
      </c>
      <c r="I40" s="32">
        <f t="shared" si="0"/>
        <v>-233213</v>
      </c>
      <c r="J40" s="40"/>
    </row>
    <row r="41" spans="1:10" ht="30" customHeight="1" x14ac:dyDescent="0.3">
      <c r="A41" s="59" t="s">
        <v>73</v>
      </c>
      <c r="B41" s="59"/>
      <c r="C41" s="59"/>
      <c r="D41" s="59"/>
      <c r="E41" s="59"/>
      <c r="F41" s="59"/>
      <c r="G41" s="37"/>
      <c r="H41" s="37">
        <v>1033278</v>
      </c>
      <c r="I41" s="27">
        <f t="shared" si="0"/>
        <v>1033278</v>
      </c>
      <c r="J41" s="41"/>
    </row>
    <row r="42" spans="1:10" ht="30" customHeight="1" x14ac:dyDescent="0.3">
      <c r="A42" s="60" t="s">
        <v>74</v>
      </c>
      <c r="B42" s="60"/>
      <c r="C42" s="60"/>
      <c r="D42" s="60"/>
      <c r="E42" s="60"/>
      <c r="F42" s="60"/>
      <c r="G42" s="42">
        <f>G41+G40+G36+G32+G28+G24+G38</f>
        <v>35785002</v>
      </c>
      <c r="H42" s="42">
        <f>H41+H40+H36+H32+H28+H24+H38</f>
        <v>37785067</v>
      </c>
      <c r="I42" s="43">
        <f t="shared" si="0"/>
        <v>2000065</v>
      </c>
      <c r="J42" s="44">
        <f>[1]느티나무세입!H21-느티나무세출!H42</f>
        <v>0</v>
      </c>
    </row>
  </sheetData>
  <mergeCells count="46">
    <mergeCell ref="A41:F41"/>
    <mergeCell ref="A42:F42"/>
    <mergeCell ref="A37:A38"/>
    <mergeCell ref="B37:B38"/>
    <mergeCell ref="C38:F38"/>
    <mergeCell ref="A39:A40"/>
    <mergeCell ref="B39:B40"/>
    <mergeCell ref="C40:F40"/>
    <mergeCell ref="A29:A32"/>
    <mergeCell ref="B29:B32"/>
    <mergeCell ref="C29:C31"/>
    <mergeCell ref="D29:D31"/>
    <mergeCell ref="C32:F32"/>
    <mergeCell ref="A33:A36"/>
    <mergeCell ref="B33:B36"/>
    <mergeCell ref="C33:C35"/>
    <mergeCell ref="D33:D35"/>
    <mergeCell ref="C36:F36"/>
    <mergeCell ref="A25:A28"/>
    <mergeCell ref="B25:B28"/>
    <mergeCell ref="C25:C27"/>
    <mergeCell ref="D25:D27"/>
    <mergeCell ref="C28:F28"/>
    <mergeCell ref="A5:A24"/>
    <mergeCell ref="B5:B24"/>
    <mergeCell ref="C5:C12"/>
    <mergeCell ref="D5:D12"/>
    <mergeCell ref="E12:F12"/>
    <mergeCell ref="C13:C16"/>
    <mergeCell ref="D13:D16"/>
    <mergeCell ref="E16:F16"/>
    <mergeCell ref="C17:C23"/>
    <mergeCell ref="D17:D23"/>
    <mergeCell ref="E23:F23"/>
    <mergeCell ref="C24:F24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</mergeCells>
  <phoneticPr fontId="3" type="noConversion"/>
  <printOptions horizontalCentered="1"/>
  <pageMargins left="0.19685039370078741" right="0.19685039370078741" top="0.6692913385826772" bottom="0.35433070866141736" header="0.31496062992125984" footer="0.31496062992125984"/>
  <pageSetup paperSize="9" scale="96" fitToHeight="0" orientation="portrait" horizontalDpi="4294967293" verticalDpi="4294967293" r:id="rId1"/>
  <rowBreaks count="1" manualBreakCount="1">
    <brk id="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FA58-1C4C-464B-8538-04682EB493F1}">
  <sheetPr>
    <pageSetUpPr fitToPage="1"/>
  </sheetPr>
  <dimension ref="A1:O23"/>
  <sheetViews>
    <sheetView view="pageBreakPreview" zoomScaleSheetLayoutView="100" workbookViewId="0">
      <selection activeCell="N5" sqref="N5"/>
    </sheetView>
  </sheetViews>
  <sheetFormatPr defaultColWidth="9" defaultRowHeight="17.25" x14ac:dyDescent="0.3"/>
  <cols>
    <col min="1" max="1" width="3.75" style="2" customWidth="1"/>
    <col min="2" max="2" width="11.75" style="15" customWidth="1"/>
    <col min="3" max="3" width="3.75" style="15" customWidth="1"/>
    <col min="4" max="4" width="11.75" style="16" customWidth="1"/>
    <col min="5" max="5" width="3.75" style="16" customWidth="1"/>
    <col min="6" max="6" width="11.75" style="16" customWidth="1"/>
    <col min="7" max="7" width="12" style="17" customWidth="1"/>
    <col min="8" max="9" width="12" style="1" customWidth="1"/>
    <col min="10" max="10" width="8.5" style="1" customWidth="1"/>
    <col min="11" max="16384" width="9" style="1"/>
  </cols>
  <sheetData>
    <row r="1" spans="1:15" ht="54.7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5" ht="24" customHeight="1" x14ac:dyDescent="0.3">
      <c r="A2" s="50" t="s">
        <v>1</v>
      </c>
      <c r="B2" s="50"/>
      <c r="C2" s="2"/>
      <c r="D2" s="2"/>
      <c r="E2" s="2"/>
      <c r="F2" s="51" t="s">
        <v>2</v>
      </c>
      <c r="G2" s="51"/>
      <c r="H2" s="51"/>
      <c r="I2" s="51"/>
      <c r="J2" s="51"/>
    </row>
    <row r="3" spans="1:15" ht="32.25" customHeight="1" x14ac:dyDescent="0.3">
      <c r="A3" s="61" t="s">
        <v>3</v>
      </c>
      <c r="B3" s="61"/>
      <c r="C3" s="61"/>
      <c r="D3" s="61"/>
      <c r="E3" s="61"/>
      <c r="F3" s="61"/>
      <c r="G3" s="61" t="s">
        <v>4</v>
      </c>
      <c r="H3" s="61" t="s">
        <v>5</v>
      </c>
      <c r="I3" s="61" t="s">
        <v>6</v>
      </c>
      <c r="J3" s="61" t="s">
        <v>7</v>
      </c>
    </row>
    <row r="4" spans="1:15" ht="32.25" customHeight="1" x14ac:dyDescent="0.3">
      <c r="A4" s="61" t="s">
        <v>8</v>
      </c>
      <c r="B4" s="61"/>
      <c r="C4" s="61" t="s">
        <v>9</v>
      </c>
      <c r="D4" s="61"/>
      <c r="E4" s="61" t="s">
        <v>10</v>
      </c>
      <c r="F4" s="61"/>
      <c r="G4" s="61"/>
      <c r="H4" s="61"/>
      <c r="I4" s="62"/>
      <c r="J4" s="62"/>
    </row>
    <row r="5" spans="1:15" ht="32.25" customHeight="1" x14ac:dyDescent="0.3">
      <c r="A5" s="63" t="s">
        <v>11</v>
      </c>
      <c r="B5" s="64" t="s">
        <v>12</v>
      </c>
      <c r="C5" s="3">
        <v>41</v>
      </c>
      <c r="D5" s="3" t="s">
        <v>12</v>
      </c>
      <c r="E5" s="3">
        <v>412</v>
      </c>
      <c r="F5" s="3" t="s">
        <v>13</v>
      </c>
      <c r="G5" s="4">
        <v>0</v>
      </c>
      <c r="H5" s="4">
        <v>0</v>
      </c>
      <c r="I5" s="4">
        <v>0</v>
      </c>
      <c r="J5" s="5"/>
    </row>
    <row r="6" spans="1:15" ht="32.25" customHeight="1" x14ac:dyDescent="0.3">
      <c r="A6" s="64"/>
      <c r="B6" s="64"/>
      <c r="C6" s="65" t="s">
        <v>14</v>
      </c>
      <c r="D6" s="65"/>
      <c r="E6" s="65"/>
      <c r="F6" s="65"/>
      <c r="G6" s="6">
        <f>G5</f>
        <v>0</v>
      </c>
      <c r="H6" s="6">
        <f>H5</f>
        <v>0</v>
      </c>
      <c r="I6" s="6">
        <f>I5</f>
        <v>0</v>
      </c>
      <c r="J6" s="7"/>
    </row>
    <row r="7" spans="1:15" ht="32.25" customHeight="1" x14ac:dyDescent="0.3">
      <c r="A7" s="63" t="s">
        <v>15</v>
      </c>
      <c r="B7" s="64" t="s">
        <v>16</v>
      </c>
      <c r="C7" s="3">
        <v>51</v>
      </c>
      <c r="D7" s="3" t="s">
        <v>16</v>
      </c>
      <c r="E7" s="3">
        <v>512</v>
      </c>
      <c r="F7" s="3" t="s">
        <v>17</v>
      </c>
      <c r="G7" s="8">
        <v>1255000</v>
      </c>
      <c r="H7" s="4">
        <v>1260000</v>
      </c>
      <c r="I7" s="9">
        <f>H7-G7</f>
        <v>5000</v>
      </c>
      <c r="J7" s="5"/>
    </row>
    <row r="8" spans="1:15" ht="32.25" customHeight="1" x14ac:dyDescent="0.3">
      <c r="A8" s="64"/>
      <c r="B8" s="64"/>
      <c r="C8" s="65" t="s">
        <v>14</v>
      </c>
      <c r="D8" s="65"/>
      <c r="E8" s="65"/>
      <c r="F8" s="65"/>
      <c r="G8" s="6">
        <f>G7</f>
        <v>1255000</v>
      </c>
      <c r="H8" s="6">
        <f>H7</f>
        <v>1260000</v>
      </c>
      <c r="I8" s="10">
        <f>H8-G8</f>
        <v>5000</v>
      </c>
      <c r="J8" s="7"/>
    </row>
    <row r="9" spans="1:15" ht="32.25" customHeight="1" x14ac:dyDescent="0.3">
      <c r="A9" s="63" t="s">
        <v>18</v>
      </c>
      <c r="B9" s="64" t="s">
        <v>19</v>
      </c>
      <c r="C9" s="64">
        <v>61</v>
      </c>
      <c r="D9" s="64" t="s">
        <v>19</v>
      </c>
      <c r="E9" s="3">
        <v>611</v>
      </c>
      <c r="F9" s="3" t="s">
        <v>20</v>
      </c>
      <c r="G9" s="4">
        <v>0</v>
      </c>
      <c r="H9" s="4">
        <v>0</v>
      </c>
      <c r="I9" s="9">
        <f t="shared" ref="I9:I20" si="0">H9-G9</f>
        <v>0</v>
      </c>
      <c r="J9" s="5"/>
      <c r="O9" s="11"/>
    </row>
    <row r="10" spans="1:15" ht="32.25" customHeight="1" x14ac:dyDescent="0.3">
      <c r="A10" s="64"/>
      <c r="B10" s="64"/>
      <c r="C10" s="64"/>
      <c r="D10" s="64"/>
      <c r="E10" s="3">
        <v>612</v>
      </c>
      <c r="F10" s="3" t="s">
        <v>21</v>
      </c>
      <c r="G10" s="4">
        <v>0</v>
      </c>
      <c r="H10" s="4">
        <v>0</v>
      </c>
      <c r="I10" s="9">
        <f t="shared" si="0"/>
        <v>0</v>
      </c>
      <c r="J10" s="5"/>
    </row>
    <row r="11" spans="1:15" ht="32.25" customHeight="1" x14ac:dyDescent="0.3">
      <c r="A11" s="64"/>
      <c r="B11" s="64"/>
      <c r="C11" s="65" t="s">
        <v>14</v>
      </c>
      <c r="D11" s="65"/>
      <c r="E11" s="65"/>
      <c r="F11" s="65"/>
      <c r="G11" s="6">
        <v>0</v>
      </c>
      <c r="H11" s="6">
        <f>SUM(H9:H10)</f>
        <v>0</v>
      </c>
      <c r="I11" s="10">
        <f t="shared" si="0"/>
        <v>0</v>
      </c>
      <c r="J11" s="7"/>
    </row>
    <row r="12" spans="1:15" ht="32.25" customHeight="1" x14ac:dyDescent="0.3">
      <c r="A12" s="63" t="s">
        <v>22</v>
      </c>
      <c r="B12" s="64" t="s">
        <v>23</v>
      </c>
      <c r="C12" s="64">
        <v>71</v>
      </c>
      <c r="D12" s="64" t="s">
        <v>23</v>
      </c>
      <c r="E12" s="3">
        <v>711</v>
      </c>
      <c r="F12" s="3" t="s">
        <v>24</v>
      </c>
      <c r="G12" s="8">
        <v>16500000</v>
      </c>
      <c r="H12" s="4">
        <v>18500000</v>
      </c>
      <c r="I12" s="9">
        <f t="shared" si="0"/>
        <v>2000000</v>
      </c>
      <c r="J12" s="5"/>
    </row>
    <row r="13" spans="1:15" ht="32.25" customHeight="1" x14ac:dyDescent="0.3">
      <c r="A13" s="64"/>
      <c r="B13" s="64"/>
      <c r="C13" s="64"/>
      <c r="D13" s="64"/>
      <c r="E13" s="3">
        <v>712</v>
      </c>
      <c r="F13" s="3" t="s">
        <v>25</v>
      </c>
      <c r="G13" s="8">
        <v>17029909</v>
      </c>
      <c r="H13" s="4">
        <v>17029909</v>
      </c>
      <c r="I13" s="9">
        <f t="shared" si="0"/>
        <v>0</v>
      </c>
      <c r="J13" s="5"/>
    </row>
    <row r="14" spans="1:15" ht="32.25" customHeight="1" x14ac:dyDescent="0.3">
      <c r="A14" s="64"/>
      <c r="B14" s="64"/>
      <c r="C14" s="65" t="s">
        <v>14</v>
      </c>
      <c r="D14" s="65"/>
      <c r="E14" s="65"/>
      <c r="F14" s="65"/>
      <c r="G14" s="6">
        <f>G12+G13</f>
        <v>33529909</v>
      </c>
      <c r="H14" s="6">
        <f>H12+H13</f>
        <v>35529909</v>
      </c>
      <c r="I14" s="10">
        <f t="shared" si="0"/>
        <v>2000000</v>
      </c>
      <c r="J14" s="7"/>
    </row>
    <row r="15" spans="1:15" ht="32.25" customHeight="1" x14ac:dyDescent="0.3">
      <c r="A15" s="63" t="s">
        <v>26</v>
      </c>
      <c r="B15" s="64" t="s">
        <v>27</v>
      </c>
      <c r="C15" s="64">
        <v>81</v>
      </c>
      <c r="D15" s="64" t="s">
        <v>27</v>
      </c>
      <c r="E15" s="3">
        <v>811</v>
      </c>
      <c r="F15" s="3" t="s">
        <v>28</v>
      </c>
      <c r="G15" s="8">
        <v>904162</v>
      </c>
      <c r="H15" s="8">
        <v>904162</v>
      </c>
      <c r="I15" s="9">
        <f t="shared" si="0"/>
        <v>0</v>
      </c>
      <c r="J15" s="5"/>
    </row>
    <row r="16" spans="1:15" ht="32.25" customHeight="1" x14ac:dyDescent="0.3">
      <c r="A16" s="64"/>
      <c r="B16" s="64"/>
      <c r="C16" s="64"/>
      <c r="D16" s="64"/>
      <c r="E16" s="3">
        <v>812</v>
      </c>
      <c r="F16" s="3" t="s">
        <v>29</v>
      </c>
      <c r="G16" s="8">
        <v>90874</v>
      </c>
      <c r="H16" s="8">
        <v>90874</v>
      </c>
      <c r="I16" s="9">
        <f t="shared" si="0"/>
        <v>0</v>
      </c>
      <c r="J16" s="5"/>
    </row>
    <row r="17" spans="1:10" ht="32.25" customHeight="1" x14ac:dyDescent="0.3">
      <c r="A17" s="64"/>
      <c r="B17" s="64"/>
      <c r="C17" s="65" t="s">
        <v>14</v>
      </c>
      <c r="D17" s="65"/>
      <c r="E17" s="65"/>
      <c r="F17" s="65"/>
      <c r="G17" s="6">
        <f>G15+G16</f>
        <v>995036</v>
      </c>
      <c r="H17" s="6">
        <f>H15+H16</f>
        <v>995036</v>
      </c>
      <c r="I17" s="10">
        <f t="shared" si="0"/>
        <v>0</v>
      </c>
      <c r="J17" s="7"/>
    </row>
    <row r="18" spans="1:10" ht="32.25" customHeight="1" x14ac:dyDescent="0.3">
      <c r="A18" s="63" t="s">
        <v>30</v>
      </c>
      <c r="B18" s="64" t="s">
        <v>31</v>
      </c>
      <c r="C18" s="64">
        <v>91</v>
      </c>
      <c r="D18" s="64" t="s">
        <v>31</v>
      </c>
      <c r="E18" s="3">
        <v>911</v>
      </c>
      <c r="F18" s="3" t="s">
        <v>32</v>
      </c>
      <c r="G18" s="8">
        <v>57</v>
      </c>
      <c r="H18" s="4">
        <v>122</v>
      </c>
      <c r="I18" s="9">
        <f t="shared" si="0"/>
        <v>65</v>
      </c>
      <c r="J18" s="5"/>
    </row>
    <row r="19" spans="1:10" ht="32.25" customHeight="1" x14ac:dyDescent="0.3">
      <c r="A19" s="64"/>
      <c r="B19" s="64"/>
      <c r="C19" s="64"/>
      <c r="D19" s="64"/>
      <c r="E19" s="3">
        <v>912</v>
      </c>
      <c r="F19" s="3" t="s">
        <v>33</v>
      </c>
      <c r="G19" s="8">
        <v>5000</v>
      </c>
      <c r="H19" s="4">
        <v>0</v>
      </c>
      <c r="I19" s="9">
        <f t="shared" si="0"/>
        <v>-5000</v>
      </c>
      <c r="J19" s="5"/>
    </row>
    <row r="20" spans="1:10" ht="32.25" customHeight="1" x14ac:dyDescent="0.3">
      <c r="A20" s="64"/>
      <c r="B20" s="64"/>
      <c r="C20" s="65" t="s">
        <v>14</v>
      </c>
      <c r="D20" s="65"/>
      <c r="E20" s="65"/>
      <c r="F20" s="65"/>
      <c r="G20" s="6">
        <f>G18+G19</f>
        <v>5057</v>
      </c>
      <c r="H20" s="6">
        <f>SUM(H18:H19)</f>
        <v>122</v>
      </c>
      <c r="I20" s="10">
        <f t="shared" si="0"/>
        <v>-4935</v>
      </c>
      <c r="J20" s="7"/>
    </row>
    <row r="21" spans="1:10" ht="32.25" customHeight="1" x14ac:dyDescent="0.3">
      <c r="A21" s="66" t="s">
        <v>34</v>
      </c>
      <c r="B21" s="66"/>
      <c r="C21" s="66"/>
      <c r="D21" s="66"/>
      <c r="E21" s="66"/>
      <c r="F21" s="66"/>
      <c r="G21" s="12">
        <f>G20+G17+G14+G11+G8+G6</f>
        <v>35785002</v>
      </c>
      <c r="H21" s="12">
        <f>H20+H17+H14+H11+H8+H6</f>
        <v>37785067</v>
      </c>
      <c r="I21" s="13">
        <f>H21-G21</f>
        <v>2000065</v>
      </c>
      <c r="J21" s="14"/>
    </row>
    <row r="23" spans="1:10" ht="17.25" customHeight="1" x14ac:dyDescent="0.3"/>
  </sheetData>
  <mergeCells count="38">
    <mergeCell ref="A21:F21"/>
    <mergeCell ref="A15:A17"/>
    <mergeCell ref="B15:B17"/>
    <mergeCell ref="C15:C16"/>
    <mergeCell ref="D15:D16"/>
    <mergeCell ref="C17:F17"/>
    <mergeCell ref="A18:A20"/>
    <mergeCell ref="B18:B20"/>
    <mergeCell ref="C18:C19"/>
    <mergeCell ref="D18:D19"/>
    <mergeCell ref="C20:F20"/>
    <mergeCell ref="A9:A11"/>
    <mergeCell ref="B9:B11"/>
    <mergeCell ref="C9:C10"/>
    <mergeCell ref="D9:D10"/>
    <mergeCell ref="C11:F11"/>
    <mergeCell ref="A12:A14"/>
    <mergeCell ref="B12:B14"/>
    <mergeCell ref="C12:C13"/>
    <mergeCell ref="D12:D13"/>
    <mergeCell ref="C14:F14"/>
    <mergeCell ref="A5:A6"/>
    <mergeCell ref="B5:B6"/>
    <mergeCell ref="C6:F6"/>
    <mergeCell ref="A7:A8"/>
    <mergeCell ref="B7:B8"/>
    <mergeCell ref="C8:F8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</mergeCells>
  <phoneticPr fontId="3" type="noConversion"/>
  <printOptions horizontalCentered="1"/>
  <pageMargins left="0.19680555164813995" right="0.19680555164813995" top="0.6691666841506958" bottom="0.35430556535720825" header="0.31486111879348755" footer="0.31486111879348755"/>
  <pageSetup paperSize="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5B45-38A9-42EC-8F13-097490141C9B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느티나무세출</vt:lpstr>
      <vt:lpstr>느티나무세입</vt:lpstr>
      <vt:lpstr>Sheet1</vt:lpstr>
      <vt:lpstr>느티나무세출!Print_Area</vt:lpstr>
      <vt:lpstr>느티나무세출!Print_Titles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덕순 오</dc:creator>
  <cp:lastModifiedBy>덕순 오</cp:lastModifiedBy>
  <dcterms:created xsi:type="dcterms:W3CDTF">2025-04-07T07:34:57Z</dcterms:created>
  <dcterms:modified xsi:type="dcterms:W3CDTF">2025-04-07T08:20:41Z</dcterms:modified>
</cp:coreProperties>
</file>