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1d2s\Desktop\"/>
    </mc:Choice>
  </mc:AlternateContent>
  <xr:revisionPtr revIDLastSave="0" documentId="8_{7AA5E821-7CC1-452C-ADA9-6348AB9C0D0F}" xr6:coauthVersionLast="47" xr6:coauthVersionMax="47" xr10:uidLastSave="{00000000-0000-0000-0000-000000000000}"/>
  <bookViews>
    <workbookView xWindow="3900" yWindow="1365" windowWidth="19710" windowHeight="20235" xr2:uid="{F505BCDB-8A8D-4A08-ACA9-F9EB443D4E43}"/>
  </bookViews>
  <sheets>
    <sheet name="주간 세출" sheetId="3" r:id="rId1"/>
    <sheet name="주간 세입 " sheetId="2" r:id="rId2"/>
    <sheet name="Sheet1" sheetId="1" r:id="rId3"/>
  </sheets>
  <externalReferences>
    <externalReference r:id="rId4"/>
  </externalReferences>
  <definedNames>
    <definedName name="_xlnm.Print_Area" localSheetId="0">'주간 세출'!$A$1:$J$56</definedName>
    <definedName name="_xlnm.Print_Titles" localSheetId="0">'주간 세출'!$1:$4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3" l="1"/>
  <c r="H54" i="3"/>
  <c r="I54" i="3" s="1"/>
  <c r="G54" i="3"/>
  <c r="I53" i="3"/>
  <c r="H52" i="3"/>
  <c r="I52" i="3" s="1"/>
  <c r="G52" i="3"/>
  <c r="I51" i="3"/>
  <c r="H50" i="3"/>
  <c r="I50" i="3" s="1"/>
  <c r="G50" i="3"/>
  <c r="G56" i="3" s="1"/>
  <c r="I49" i="3"/>
  <c r="H48" i="3"/>
  <c r="G48" i="3"/>
  <c r="I48" i="3" s="1"/>
  <c r="I47" i="3"/>
  <c r="H46" i="3"/>
  <c r="I46" i="3" s="1"/>
  <c r="G46" i="3"/>
  <c r="I45" i="3"/>
  <c r="I44" i="3"/>
  <c r="H43" i="3"/>
  <c r="I43" i="3" s="1"/>
  <c r="G43" i="3"/>
  <c r="I42" i="3"/>
  <c r="H41" i="3"/>
  <c r="I41" i="3" s="1"/>
  <c r="G41" i="3"/>
  <c r="I40" i="3"/>
  <c r="I39" i="3"/>
  <c r="H39" i="3"/>
  <c r="G39" i="3"/>
  <c r="I38" i="3"/>
  <c r="I37" i="3"/>
  <c r="I36" i="3"/>
  <c r="I35" i="3"/>
  <c r="I34" i="3"/>
  <c r="H33" i="3"/>
  <c r="I33" i="3" s="1"/>
  <c r="G33" i="3"/>
  <c r="I32" i="3"/>
  <c r="I31" i="3"/>
  <c r="I30" i="3"/>
  <c r="H28" i="3"/>
  <c r="H29" i="3" s="1"/>
  <c r="G28" i="3"/>
  <c r="G29" i="3" s="1"/>
  <c r="I27" i="3"/>
  <c r="I26" i="3"/>
  <c r="I25" i="3"/>
  <c r="I24" i="3"/>
  <c r="I23" i="3"/>
  <c r="I22" i="3"/>
  <c r="H22" i="3"/>
  <c r="G22" i="3"/>
  <c r="I21" i="3"/>
  <c r="I20" i="3"/>
  <c r="I19" i="3"/>
  <c r="I18" i="3"/>
  <c r="H18" i="3"/>
  <c r="G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H33" i="2"/>
  <c r="I33" i="2" s="1"/>
  <c r="G33" i="2"/>
  <c r="I32" i="2"/>
  <c r="I31" i="2"/>
  <c r="H30" i="2"/>
  <c r="H34" i="2" s="1"/>
  <c r="G30" i="2"/>
  <c r="G34" i="2" s="1"/>
  <c r="I29" i="2"/>
  <c r="I28" i="2"/>
  <c r="I27" i="2"/>
  <c r="H26" i="2"/>
  <c r="I26" i="2" s="1"/>
  <c r="G26" i="2"/>
  <c r="I25" i="2"/>
  <c r="I24" i="2"/>
  <c r="I23" i="2"/>
  <c r="H22" i="2"/>
  <c r="I22" i="2" s="1"/>
  <c r="G22" i="2"/>
  <c r="I21" i="2"/>
  <c r="I20" i="2"/>
  <c r="I19" i="2"/>
  <c r="H18" i="2"/>
  <c r="I18" i="2" s="1"/>
  <c r="G18" i="2"/>
  <c r="I17" i="2"/>
  <c r="I16" i="2"/>
  <c r="H15" i="2"/>
  <c r="I15" i="2" s="1"/>
  <c r="G15" i="2"/>
  <c r="I14" i="2"/>
  <c r="I13" i="2"/>
  <c r="I12" i="2"/>
  <c r="H12" i="2"/>
  <c r="G12" i="2"/>
  <c r="I11" i="2"/>
  <c r="I10" i="2"/>
  <c r="H9" i="2"/>
  <c r="G9" i="2"/>
  <c r="I9" i="2" s="1"/>
  <c r="I8" i="2"/>
  <c r="H7" i="2"/>
  <c r="I7" i="2" s="1"/>
  <c r="G7" i="2"/>
  <c r="I6" i="2"/>
  <c r="I5" i="2"/>
  <c r="I29" i="3" l="1"/>
  <c r="I56" i="3"/>
  <c r="I28" i="3"/>
  <c r="H56" i="3"/>
  <c r="J56" i="3" s="1"/>
  <c r="I30" i="2"/>
  <c r="I34" i="2" s="1"/>
</calcChain>
</file>

<file path=xl/sharedStrings.xml><?xml version="1.0" encoding="utf-8"?>
<sst xmlns="http://schemas.openxmlformats.org/spreadsheetml/2006/main" count="161" uniqueCount="109">
  <si>
    <t>2024년 안심노인요양시설 주간보호 결산서</t>
    <phoneticPr fontId="4" type="noConversion"/>
  </si>
  <si>
    <t xml:space="preserve">◆ 세입                                                                                                      </t>
  </si>
  <si>
    <t xml:space="preserve">  (단위:원)</t>
  </si>
  <si>
    <t>과목</t>
  </si>
  <si>
    <t>예산액</t>
  </si>
  <si>
    <t>결산액</t>
  </si>
  <si>
    <t>증감액</t>
  </si>
  <si>
    <t>비고</t>
  </si>
  <si>
    <t>관</t>
  </si>
  <si>
    <t>항</t>
  </si>
  <si>
    <t>목</t>
  </si>
  <si>
    <t>01</t>
  </si>
  <si>
    <t>입소자
부담금수입</t>
  </si>
  <si>
    <t>입소비용수입</t>
  </si>
  <si>
    <t>본인부담금수입</t>
  </si>
  <si>
    <t>식재료비수입</t>
  </si>
  <si>
    <t>합계</t>
  </si>
  <si>
    <t>04</t>
  </si>
  <si>
    <t>보조금수입</t>
  </si>
  <si>
    <t>경상보조금수입</t>
  </si>
  <si>
    <t>05</t>
  </si>
  <si>
    <t>후원금수입</t>
  </si>
  <si>
    <t>지정후원금</t>
    <phoneticPr fontId="4" type="noConversion"/>
  </si>
  <si>
    <t>비지정후원금</t>
  </si>
  <si>
    <t>06</t>
  </si>
  <si>
    <t>요양급여수입</t>
  </si>
  <si>
    <t>장기요양급여수입</t>
  </si>
  <si>
    <t>가산금수입</t>
    <phoneticPr fontId="4" type="noConversion"/>
  </si>
  <si>
    <t>07</t>
  </si>
  <si>
    <t>차입금</t>
  </si>
  <si>
    <t>금융기관차입금</t>
  </si>
  <si>
    <t>기타차입금</t>
  </si>
  <si>
    <t>08</t>
  </si>
  <si>
    <t>전입금</t>
  </si>
  <si>
    <t>법인전입금</t>
    <phoneticPr fontId="4" type="noConversion"/>
  </si>
  <si>
    <t>법인전입금(후원금)</t>
    <phoneticPr fontId="4" type="noConversion"/>
  </si>
  <si>
    <t>기타전입금</t>
    <phoneticPr fontId="4" type="noConversion"/>
  </si>
  <si>
    <t>09</t>
  </si>
  <si>
    <t>이월금</t>
  </si>
  <si>
    <t>전년도이월금</t>
  </si>
  <si>
    <t>전년도이월금
(후원금)</t>
    <phoneticPr fontId="4" type="noConversion"/>
  </si>
  <si>
    <t>전년도이월금
(식재료비)</t>
    <phoneticPr fontId="4" type="noConversion"/>
  </si>
  <si>
    <t>잡수익</t>
  </si>
  <si>
    <t>기타예금이자수입</t>
  </si>
  <si>
    <t>직원식재료수입</t>
    <phoneticPr fontId="4" type="noConversion"/>
  </si>
  <si>
    <t>기타잡수입</t>
  </si>
  <si>
    <t>적립금 및 준비금</t>
    <phoneticPr fontId="4" type="noConversion"/>
  </si>
  <si>
    <t>운영충당적립금                  및                  환경개선준비금</t>
    <phoneticPr fontId="4" type="noConversion"/>
  </si>
  <si>
    <t>운영충당적립금</t>
    <phoneticPr fontId="4" type="noConversion"/>
  </si>
  <si>
    <t>시설환경개선준비금</t>
    <phoneticPr fontId="4" type="noConversion"/>
  </si>
  <si>
    <t>합계</t>
    <phoneticPr fontId="4" type="noConversion"/>
  </si>
  <si>
    <t>세입총액</t>
  </si>
  <si>
    <t>◆ 세출</t>
  </si>
  <si>
    <t>사무비</t>
  </si>
  <si>
    <t>인건비</t>
  </si>
  <si>
    <t>급여(직접)</t>
    <phoneticPr fontId="4" type="noConversion"/>
  </si>
  <si>
    <t>급여(간접)</t>
    <phoneticPr fontId="4" type="noConversion"/>
  </si>
  <si>
    <t>각종수당(직접)</t>
    <phoneticPr fontId="4" type="noConversion"/>
  </si>
  <si>
    <t>각종수당(간접)</t>
    <phoneticPr fontId="4" type="noConversion"/>
  </si>
  <si>
    <t>복지수당(직접)</t>
    <phoneticPr fontId="4" type="noConversion"/>
  </si>
  <si>
    <t>복지수당(간접)</t>
    <phoneticPr fontId="4" type="noConversion"/>
  </si>
  <si>
    <t>명절귀성여비(직접)</t>
    <phoneticPr fontId="4" type="noConversion"/>
  </si>
  <si>
    <t>명절귀성여비(간접)</t>
    <phoneticPr fontId="4" type="noConversion"/>
  </si>
  <si>
    <t>일용잡금</t>
  </si>
  <si>
    <t>퇴직금및퇴직적립금(직접)</t>
    <phoneticPr fontId="4" type="noConversion"/>
  </si>
  <si>
    <t>퇴직금및퇴직적립금(간접)</t>
    <phoneticPr fontId="4" type="noConversion"/>
  </si>
  <si>
    <t>사회보험부담비용(직접)</t>
    <phoneticPr fontId="4" type="noConversion"/>
  </si>
  <si>
    <t>사회보험부담비용(간접)</t>
    <phoneticPr fontId="4" type="noConversion"/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</si>
  <si>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</si>
  <si>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</si>
  <si>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</si>
  <si>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</si>
  <si>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</si>
  <si>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</si>
  <si>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</si>
  <si>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</si>
  <si>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공공요금및세금공과금</t>
    <phoneticPr fontId="4" type="noConversion"/>
  </si>
  <si>
    <t>차량비</t>
  </si>
  <si>
    <t>기타운영비</t>
  </si>
  <si>
    <t>02</t>
  </si>
  <si>
    <t>재산조성비</t>
  </si>
  <si>
    <t>시설비</t>
  </si>
  <si>
    <t>자산취득비</t>
  </si>
  <si>
    <t>시설장비유지비</t>
  </si>
  <si>
    <t>03</t>
  </si>
  <si>
    <t>사업비</t>
  </si>
  <si>
    <t>생계비</t>
  </si>
  <si>
    <t>수용기관경비</t>
  </si>
  <si>
    <t>의료비</t>
  </si>
  <si>
    <t>장의비</t>
  </si>
  <si>
    <t>프로그램사업비</t>
    <phoneticPr fontId="4" type="noConversion"/>
  </si>
  <si>
    <r>
      <t>0</t>
    </r>
    <r>
      <rPr>
        <sz val="8"/>
        <color rgb="FF000000"/>
        <rFont val="굴림"/>
        <family val="3"/>
        <charset val="129"/>
      </rPr>
      <t>4</t>
    </r>
  </si>
  <si>
    <t>전출금</t>
  </si>
  <si>
    <t>전출금</t>
    <phoneticPr fontId="4" type="noConversion"/>
  </si>
  <si>
    <t>법인회계전출금</t>
    <phoneticPr fontId="4" type="noConversion"/>
  </si>
  <si>
    <t>과년도지출</t>
  </si>
  <si>
    <t>과년도지출전출금</t>
  </si>
  <si>
    <t>부채상환금</t>
  </si>
  <si>
    <t>원금상환금</t>
  </si>
  <si>
    <t>이자지불금</t>
  </si>
  <si>
    <t>잡지출</t>
  </si>
  <si>
    <t>예비비</t>
  </si>
  <si>
    <t>적립금</t>
  </si>
  <si>
    <t>운영충당적립금</t>
  </si>
  <si>
    <t>준비금</t>
  </si>
  <si>
    <t>환경개선준비금</t>
  </si>
  <si>
    <t>시설환경 개선준비금</t>
  </si>
  <si>
    <t>차기이월</t>
  </si>
  <si>
    <t>세출총액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</si>
</sst>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78" formatCode="0_);[Red]\(0\)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8"/>
      <color rgb="FF000000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바탕"/>
      <family val="1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  <font>
      <sz val="10"/>
      <color rgb="FFFF0000"/>
      <name val="바탕"/>
      <family val="1"/>
      <charset val="129"/>
    </font>
    <font>
      <sz val="14"/>
      <color rgb="FF0066CC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14" xfId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right" vertical="center" wrapText="1"/>
    </xf>
    <xf numFmtId="3" fontId="10" fillId="0" borderId="14" xfId="1" applyNumberFormat="1" applyFont="1" applyBorder="1" applyAlignment="1">
      <alignment horizontal="right" vertical="center" wrapText="1"/>
    </xf>
    <xf numFmtId="176" fontId="10" fillId="0" borderId="14" xfId="1" applyNumberFormat="1" applyFont="1" applyBorder="1" applyAlignment="1">
      <alignment horizontal="right" vertical="center" wrapText="1"/>
    </xf>
    <xf numFmtId="0" fontId="11" fillId="0" borderId="16" xfId="1" applyFont="1" applyBorder="1" applyAlignment="1">
      <alignment vertical="center" wrapText="1"/>
    </xf>
    <xf numFmtId="0" fontId="7" fillId="0" borderId="17" xfId="1" applyFont="1" applyBorder="1" applyAlignment="1">
      <alignment horizontal="center" vertical="center" wrapText="1"/>
    </xf>
    <xf numFmtId="176" fontId="9" fillId="0" borderId="18" xfId="1" applyNumberFormat="1" applyFont="1" applyBorder="1" applyAlignment="1">
      <alignment horizontal="right" vertical="center" wrapText="1"/>
    </xf>
    <xf numFmtId="3" fontId="10" fillId="0" borderId="17" xfId="1" applyNumberFormat="1" applyFont="1" applyBorder="1" applyAlignment="1">
      <alignment horizontal="right" vertical="center" wrapText="1"/>
    </xf>
    <xf numFmtId="0" fontId="11" fillId="0" borderId="19" xfId="1" applyFont="1" applyBorder="1" applyAlignment="1">
      <alignment vertical="center" wrapText="1"/>
    </xf>
    <xf numFmtId="3" fontId="10" fillId="3" borderId="17" xfId="1" applyNumberFormat="1" applyFont="1" applyFill="1" applyBorder="1" applyAlignment="1">
      <alignment horizontal="right" vertical="center" wrapText="1"/>
    </xf>
    <xf numFmtId="176" fontId="10" fillId="3" borderId="14" xfId="1" applyNumberFormat="1" applyFont="1" applyFill="1" applyBorder="1" applyAlignment="1">
      <alignment horizontal="right" vertical="center" wrapText="1"/>
    </xf>
    <xf numFmtId="0" fontId="11" fillId="3" borderId="19" xfId="1" applyFont="1" applyFill="1" applyBorder="1" applyAlignment="1">
      <alignment vertical="center" wrapText="1"/>
    </xf>
    <xf numFmtId="176" fontId="9" fillId="0" borderId="0" xfId="1" applyNumberFormat="1" applyFont="1" applyAlignment="1">
      <alignment horizontal="right" vertical="center" wrapText="1"/>
    </xf>
    <xf numFmtId="3" fontId="10" fillId="3" borderId="25" xfId="1" applyNumberFormat="1" applyFont="1" applyFill="1" applyBorder="1" applyAlignment="1">
      <alignment horizontal="right" vertical="center" wrapText="1"/>
    </xf>
    <xf numFmtId="176" fontId="10" fillId="3" borderId="13" xfId="1" applyNumberFormat="1" applyFont="1" applyFill="1" applyBorder="1" applyAlignment="1">
      <alignment horizontal="right" vertical="center" wrapText="1"/>
    </xf>
    <xf numFmtId="0" fontId="11" fillId="3" borderId="29" xfId="1" applyFont="1" applyFill="1" applyBorder="1" applyAlignment="1">
      <alignment vertical="center" wrapText="1"/>
    </xf>
    <xf numFmtId="0" fontId="7" fillId="0" borderId="3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3" fontId="10" fillId="0" borderId="31" xfId="1" applyNumberFormat="1" applyFont="1" applyBorder="1" applyAlignment="1">
      <alignment horizontal="right" vertical="center" wrapText="1"/>
    </xf>
    <xf numFmtId="176" fontId="10" fillId="0" borderId="31" xfId="1" applyNumberFormat="1" applyFont="1" applyBorder="1" applyAlignment="1">
      <alignment horizontal="right" vertical="center" wrapText="1"/>
    </xf>
    <xf numFmtId="0" fontId="11" fillId="0" borderId="32" xfId="1" applyFont="1" applyBorder="1" applyAlignment="1">
      <alignment vertical="center" wrapText="1"/>
    </xf>
    <xf numFmtId="3" fontId="10" fillId="3" borderId="31" xfId="1" applyNumberFormat="1" applyFont="1" applyFill="1" applyBorder="1" applyAlignment="1">
      <alignment horizontal="right" vertical="center" wrapText="1"/>
    </xf>
    <xf numFmtId="176" fontId="10" fillId="3" borderId="31" xfId="1" applyNumberFormat="1" applyFont="1" applyFill="1" applyBorder="1" applyAlignment="1">
      <alignment horizontal="right" vertical="center" wrapText="1"/>
    </xf>
    <xf numFmtId="0" fontId="11" fillId="3" borderId="32" xfId="1" applyFont="1" applyFill="1" applyBorder="1" applyAlignment="1">
      <alignment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right" vertical="center" wrapText="1"/>
    </xf>
    <xf numFmtId="41" fontId="10" fillId="3" borderId="17" xfId="2" applyFont="1" applyFill="1" applyBorder="1" applyAlignment="1">
      <alignment horizontal="right" vertical="center" wrapText="1"/>
    </xf>
    <xf numFmtId="0" fontId="7" fillId="0" borderId="23" xfId="1" applyFont="1" applyBorder="1" applyAlignment="1">
      <alignment vertical="center" wrapText="1"/>
    </xf>
    <xf numFmtId="177" fontId="10" fillId="0" borderId="17" xfId="1" applyNumberFormat="1" applyFont="1" applyBorder="1" applyAlignment="1">
      <alignment horizontal="right" vertical="center" wrapText="1"/>
    </xf>
    <xf numFmtId="41" fontId="10" fillId="3" borderId="17" xfId="3" applyFont="1" applyFill="1" applyBorder="1" applyAlignment="1">
      <alignment horizontal="right" vertical="center" wrapText="1"/>
    </xf>
    <xf numFmtId="41" fontId="10" fillId="3" borderId="14" xfId="3" applyFont="1" applyFill="1" applyBorder="1" applyAlignment="1">
      <alignment horizontal="right" vertical="center" wrapText="1"/>
    </xf>
    <xf numFmtId="176" fontId="9" fillId="0" borderId="18" xfId="2" applyNumberFormat="1" applyFont="1" applyBorder="1" applyAlignment="1">
      <alignment horizontal="right" vertical="center" wrapText="1"/>
    </xf>
    <xf numFmtId="41" fontId="10" fillId="3" borderId="25" xfId="2" applyFont="1" applyFill="1" applyBorder="1" applyAlignment="1">
      <alignment horizontal="right" vertical="center" wrapText="1"/>
    </xf>
    <xf numFmtId="178" fontId="10" fillId="0" borderId="31" xfId="2" applyNumberFormat="1" applyFont="1" applyBorder="1" applyAlignment="1">
      <alignment horizontal="right" vertical="center" wrapText="1"/>
    </xf>
    <xf numFmtId="178" fontId="10" fillId="3" borderId="31" xfId="2" applyNumberFormat="1" applyFont="1" applyFill="1" applyBorder="1" applyAlignment="1">
      <alignment horizontal="right" vertical="center" wrapText="1"/>
    </xf>
    <xf numFmtId="3" fontId="10" fillId="4" borderId="44" xfId="1" applyNumberFormat="1" applyFont="1" applyFill="1" applyBorder="1" applyAlignment="1">
      <alignment horizontal="right" vertical="center" wrapText="1"/>
    </xf>
    <xf numFmtId="0" fontId="11" fillId="4" borderId="45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41" fontId="7" fillId="0" borderId="0" xfId="2" applyFont="1">
      <alignment vertical="center"/>
    </xf>
    <xf numFmtId="41" fontId="5" fillId="0" borderId="0" xfId="2" applyFont="1">
      <alignment vertical="center"/>
    </xf>
    <xf numFmtId="176" fontId="5" fillId="0" borderId="0" xfId="1" applyNumberFormat="1" applyFont="1">
      <alignment vertical="center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41" fontId="12" fillId="0" borderId="0" xfId="2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177" fontId="9" fillId="0" borderId="31" xfId="1" applyNumberFormat="1" applyFont="1" applyBorder="1" applyAlignment="1">
      <alignment horizontal="right" vertical="center" wrapText="1"/>
    </xf>
    <xf numFmtId="3" fontId="10" fillId="5" borderId="14" xfId="1" applyNumberFormat="1" applyFont="1" applyFill="1" applyBorder="1" applyAlignment="1">
      <alignment horizontal="right" vertical="center" wrapText="1"/>
    </xf>
    <xf numFmtId="0" fontId="15" fillId="0" borderId="16" xfId="1" applyFont="1" applyBorder="1" applyAlignment="1">
      <alignment vertical="center" wrapText="1"/>
    </xf>
    <xf numFmtId="0" fontId="16" fillId="0" borderId="0" xfId="1" applyFont="1">
      <alignment vertical="center"/>
    </xf>
    <xf numFmtId="41" fontId="17" fillId="0" borderId="0" xfId="2" applyFont="1">
      <alignment vertical="center"/>
    </xf>
    <xf numFmtId="3" fontId="10" fillId="6" borderId="14" xfId="1" applyNumberFormat="1" applyFont="1" applyFill="1" applyBorder="1" applyAlignment="1">
      <alignment horizontal="right" vertical="center" wrapText="1"/>
    </xf>
    <xf numFmtId="0" fontId="15" fillId="0" borderId="19" xfId="1" applyFont="1" applyBorder="1" applyAlignment="1">
      <alignment vertical="center" wrapText="1"/>
    </xf>
    <xf numFmtId="177" fontId="10" fillId="6" borderId="17" xfId="1" applyNumberFormat="1" applyFont="1" applyFill="1" applyBorder="1" applyAlignment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1" fontId="17" fillId="0" borderId="0" xfId="2" applyFont="1" applyAlignment="1">
      <alignment horizontal="center" vertical="center"/>
    </xf>
    <xf numFmtId="177" fontId="10" fillId="0" borderId="25" xfId="1" applyNumberFormat="1" applyFont="1" applyBorder="1" applyAlignment="1">
      <alignment horizontal="right" vertical="center" wrapText="1"/>
    </xf>
    <xf numFmtId="177" fontId="10" fillId="3" borderId="31" xfId="1" applyNumberFormat="1" applyFont="1" applyFill="1" applyBorder="1" applyAlignment="1">
      <alignment horizontal="right" vertical="center" wrapText="1"/>
    </xf>
    <xf numFmtId="177" fontId="10" fillId="3" borderId="23" xfId="1" applyNumberFormat="1" applyFont="1" applyFill="1" applyBorder="1" applyAlignment="1">
      <alignment horizontal="right" vertical="center" wrapText="1"/>
    </xf>
    <xf numFmtId="0" fontId="15" fillId="3" borderId="19" xfId="1" applyFont="1" applyFill="1" applyBorder="1" applyAlignment="1">
      <alignment vertical="center" wrapText="1"/>
    </xf>
    <xf numFmtId="177" fontId="9" fillId="0" borderId="34" xfId="1" applyNumberFormat="1" applyFont="1" applyBorder="1" applyAlignment="1">
      <alignment horizontal="right" vertical="center" wrapText="1"/>
    </xf>
    <xf numFmtId="0" fontId="7" fillId="0" borderId="46" xfId="1" applyFont="1" applyBorder="1" applyAlignment="1">
      <alignment horizontal="center" vertical="center" wrapText="1"/>
    </xf>
    <xf numFmtId="177" fontId="10" fillId="0" borderId="46" xfId="1" applyNumberFormat="1" applyFont="1" applyBorder="1" applyAlignment="1">
      <alignment horizontal="right" vertical="center" wrapText="1"/>
    </xf>
    <xf numFmtId="0" fontId="15" fillId="0" borderId="47" xfId="1" applyFont="1" applyBorder="1" applyAlignment="1">
      <alignment vertical="center" wrapText="1"/>
    </xf>
    <xf numFmtId="177" fontId="10" fillId="0" borderId="13" xfId="1" applyNumberFormat="1" applyFont="1" applyBorder="1" applyAlignment="1">
      <alignment horizontal="right" vertical="center" wrapText="1"/>
    </xf>
    <xf numFmtId="177" fontId="10" fillId="3" borderId="51" xfId="1" applyNumberFormat="1" applyFont="1" applyFill="1" applyBorder="1" applyAlignment="1">
      <alignment horizontal="right" vertical="center" wrapText="1"/>
    </xf>
    <xf numFmtId="176" fontId="10" fillId="3" borderId="44" xfId="1" applyNumberFormat="1" applyFont="1" applyFill="1" applyBorder="1" applyAlignment="1">
      <alignment horizontal="right" vertical="center" wrapText="1"/>
    </xf>
    <xf numFmtId="0" fontId="15" fillId="3" borderId="52" xfId="1" applyFont="1" applyFill="1" applyBorder="1" applyAlignment="1">
      <alignment vertical="center" wrapText="1"/>
    </xf>
    <xf numFmtId="0" fontId="7" fillId="0" borderId="54" xfId="1" applyFont="1" applyBorder="1" applyAlignment="1">
      <alignment horizontal="center" vertical="center" wrapText="1"/>
    </xf>
    <xf numFmtId="177" fontId="10" fillId="0" borderId="54" xfId="1" applyNumberFormat="1" applyFont="1" applyBorder="1" applyAlignment="1">
      <alignment horizontal="right" vertical="center" wrapText="1"/>
    </xf>
    <xf numFmtId="176" fontId="10" fillId="0" borderId="54" xfId="1" applyNumberFormat="1" applyFont="1" applyBorder="1" applyAlignment="1">
      <alignment horizontal="right" vertical="center" wrapText="1"/>
    </xf>
    <xf numFmtId="0" fontId="15" fillId="0" borderId="55" xfId="1" applyFont="1" applyBorder="1" applyAlignment="1">
      <alignment vertical="center" wrapText="1"/>
    </xf>
    <xf numFmtId="0" fontId="7" fillId="0" borderId="40" xfId="1" applyFont="1" applyBorder="1" applyAlignment="1">
      <alignment horizontal="center" vertical="center" wrapText="1"/>
    </xf>
    <xf numFmtId="177" fontId="10" fillId="0" borderId="31" xfId="1" applyNumberFormat="1" applyFont="1" applyBorder="1" applyAlignment="1">
      <alignment vertical="center" wrapText="1"/>
    </xf>
    <xf numFmtId="177" fontId="10" fillId="0" borderId="32" xfId="1" applyNumberFormat="1" applyFont="1" applyBorder="1" applyAlignment="1">
      <alignment vertical="center" wrapText="1"/>
    </xf>
    <xf numFmtId="177" fontId="10" fillId="3" borderId="31" xfId="1" applyNumberFormat="1" applyFont="1" applyFill="1" applyBorder="1" applyAlignment="1">
      <alignment vertical="center" wrapText="1"/>
    </xf>
    <xf numFmtId="177" fontId="7" fillId="3" borderId="32" xfId="1" applyNumberFormat="1" applyFont="1" applyFill="1" applyBorder="1" applyAlignment="1">
      <alignment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177" fontId="10" fillId="3" borderId="17" xfId="1" applyNumberFormat="1" applyFont="1" applyFill="1" applyBorder="1" applyAlignment="1">
      <alignment horizontal="right" vertical="center" wrapText="1"/>
    </xf>
    <xf numFmtId="177" fontId="10" fillId="0" borderId="14" xfId="1" applyNumberFormat="1" applyFont="1" applyBorder="1" applyAlignment="1">
      <alignment horizontal="right" vertical="center" wrapText="1"/>
    </xf>
    <xf numFmtId="3" fontId="18" fillId="0" borderId="19" xfId="1" applyNumberFormat="1" applyFont="1" applyBorder="1" applyAlignment="1">
      <alignment horizontal="right" vertical="center" wrapText="1"/>
    </xf>
    <xf numFmtId="3" fontId="18" fillId="3" borderId="19" xfId="1" applyNumberFormat="1" applyFont="1" applyFill="1" applyBorder="1" applyAlignment="1">
      <alignment horizontal="right" vertical="center" wrapText="1"/>
    </xf>
    <xf numFmtId="177" fontId="9" fillId="7" borderId="31" xfId="1" applyNumberFormat="1" applyFont="1" applyFill="1" applyBorder="1" applyAlignment="1">
      <alignment horizontal="right" vertical="center" wrapText="1"/>
    </xf>
    <xf numFmtId="177" fontId="10" fillId="4" borderId="51" xfId="1" applyNumberFormat="1" applyFont="1" applyFill="1" applyBorder="1" applyAlignment="1">
      <alignment horizontal="right" vertical="center" wrapText="1"/>
    </xf>
    <xf numFmtId="176" fontId="10" fillId="4" borderId="51" xfId="1" applyNumberFormat="1" applyFont="1" applyFill="1" applyBorder="1" applyAlignment="1">
      <alignment horizontal="right" vertical="center" wrapText="1"/>
    </xf>
    <xf numFmtId="3" fontId="19" fillId="4" borderId="52" xfId="1" applyNumberFormat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41" fontId="6" fillId="0" borderId="0" xfId="2" applyFont="1">
      <alignment vertical="center"/>
    </xf>
    <xf numFmtId="41" fontId="0" fillId="0" borderId="0" xfId="2" applyFont="1">
      <alignment vertical="center"/>
    </xf>
    <xf numFmtId="0" fontId="10" fillId="0" borderId="0" xfId="1" applyFont="1">
      <alignment vertical="center"/>
    </xf>
    <xf numFmtId="41" fontId="20" fillId="0" borderId="0" xfId="2" applyFont="1">
      <alignment vertical="center"/>
    </xf>
    <xf numFmtId="0" fontId="1" fillId="0" borderId="0" xfId="1">
      <alignment vertical="center"/>
    </xf>
    <xf numFmtId="0" fontId="7" fillId="0" borderId="6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4" borderId="70" xfId="1" applyFont="1" applyFill="1" applyBorder="1" applyAlignment="1">
      <alignment horizontal="center" vertical="center" wrapText="1"/>
    </xf>
    <xf numFmtId="0" fontId="7" fillId="4" borderId="50" xfId="1" applyFont="1" applyFill="1" applyBorder="1" applyAlignment="1">
      <alignment horizontal="center" vertical="center" wrapText="1"/>
    </xf>
    <xf numFmtId="0" fontId="7" fillId="4" borderId="71" xfId="1" applyFont="1" applyFill="1" applyBorder="1" applyAlignment="1">
      <alignment horizontal="center" vertical="center" wrapText="1"/>
    </xf>
    <xf numFmtId="0" fontId="7" fillId="0" borderId="61" xfId="1" quotePrefix="1" applyFont="1" applyBorder="1" applyAlignment="1">
      <alignment horizontal="center" vertical="center" wrapText="1"/>
    </xf>
    <xf numFmtId="0" fontId="7" fillId="0" borderId="63" xfId="1" quotePrefix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 wrapText="1"/>
    </xf>
    <xf numFmtId="0" fontId="7" fillId="0" borderId="24" xfId="1" quotePrefix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1" xfId="1" quotePrefix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53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  <xf numFmtId="0" fontId="1" fillId="3" borderId="39" xfId="1" applyFill="1" applyBorder="1" applyAlignment="1">
      <alignment horizontal="center" vertical="center" wrapText="1"/>
    </xf>
    <xf numFmtId="0" fontId="1" fillId="3" borderId="40" xfId="1" applyFill="1" applyBorder="1" applyAlignment="1">
      <alignment horizontal="center" vertical="center" wrapText="1"/>
    </xf>
    <xf numFmtId="0" fontId="7" fillId="0" borderId="56" xfId="1" quotePrefix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48" xfId="1" quotePrefix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8" fillId="4" borderId="43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8" fillId="3" borderId="40" xfId="1" applyFont="1" applyFill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 wrapText="1"/>
    </xf>
    <xf numFmtId="0" fontId="7" fillId="0" borderId="20" xfId="1" quotePrefix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49" fontId="7" fillId="0" borderId="30" xfId="1" applyNumberFormat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176" fontId="8" fillId="2" borderId="4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</cellXfs>
  <cellStyles count="4">
    <cellStyle name="쉼표 [0] 2 2" xfId="2" xr:uid="{08B7FB51-C5E2-4EB0-BAB4-CCB61C111B4E}"/>
    <cellStyle name="쉼표 [0] 4" xfId="3" xr:uid="{198DFA82-8974-4237-8EB3-2D666F562CC7}"/>
    <cellStyle name="표준" xfId="0" builtinId="0"/>
    <cellStyle name="표준 2" xfId="1" xr:uid="{B4AD2741-EF17-43EE-9C40-23BA4FEE4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1d2s\Desktop\2024&#45380;&#46020;%20&#48277;&#51064;&#44208;&#49328;&#51088;&#47308;\2024&#45380;%20&#44208;&#49328;&#49436;(&#50504;&#49900;&#45432;&#51064;&#50836;&#50577;&#49884;&#49444;)&#48152;&#49569;.xlsx" TargetMode="External"/><Relationship Id="rId1" Type="http://schemas.openxmlformats.org/officeDocument/2006/relationships/externalLinkPath" Target="2024&#45380;&#46020;%20&#48277;&#51064;&#44208;&#49328;&#51088;&#47308;/2024&#45380;%20&#44208;&#49328;&#49436;(&#50504;&#49900;&#45432;&#51064;&#50836;&#50577;&#49884;&#49444;)&#48152;&#495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느티나무세입"/>
      <sheetName val="느티나무세출"/>
      <sheetName val="요양 세입 "/>
      <sheetName val="요양 세출"/>
      <sheetName val="주간 세입 "/>
      <sheetName val="주간 세출"/>
    </sheetNames>
    <sheetDataSet>
      <sheetData sheetId="0"/>
      <sheetData sheetId="1"/>
      <sheetData sheetId="2"/>
      <sheetData sheetId="3"/>
      <sheetData sheetId="4">
        <row r="34">
          <cell r="H34">
            <v>112482243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DF96-C506-49BF-AABB-E636D714C6B9}">
  <sheetPr>
    <pageSetUpPr fitToPage="1"/>
  </sheetPr>
  <dimension ref="A1:N56"/>
  <sheetViews>
    <sheetView tabSelected="1" view="pageBreakPreview" topLeftCell="A22" zoomScale="130" zoomScaleSheetLayoutView="130" workbookViewId="0">
      <selection activeCell="L48" sqref="L48"/>
    </sheetView>
  </sheetViews>
  <sheetFormatPr defaultColWidth="9" defaultRowHeight="18" x14ac:dyDescent="0.3"/>
  <cols>
    <col min="1" max="1" width="3.75" style="95" customWidth="1"/>
    <col min="2" max="2" width="11.75" style="95" customWidth="1"/>
    <col min="3" max="3" width="3.75" style="95" customWidth="1"/>
    <col min="4" max="4" width="11.75" style="96" customWidth="1"/>
    <col min="5" max="5" width="3.75" style="96" customWidth="1"/>
    <col min="6" max="6" width="11.75" style="96" customWidth="1"/>
    <col min="7" max="9" width="12" style="97" customWidth="1"/>
    <col min="10" max="10" width="11" style="97" customWidth="1"/>
    <col min="11" max="11" width="12.25" style="98" customWidth="1"/>
    <col min="12" max="12" width="12" style="99" customWidth="1"/>
    <col min="13" max="13" width="13.125" style="100" customWidth="1"/>
    <col min="14" max="16384" width="9" style="100"/>
  </cols>
  <sheetData>
    <row r="1" spans="1:14" s="1" customFormat="1" ht="27.75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4" s="1" customFormat="1" ht="23.25" customHeight="1" thickBot="1" x14ac:dyDescent="0.35">
      <c r="A2" s="146" t="s">
        <v>52</v>
      </c>
      <c r="B2" s="146"/>
      <c r="C2" s="48"/>
      <c r="D2" s="48"/>
      <c r="E2" s="48"/>
      <c r="F2" s="147" t="s">
        <v>2</v>
      </c>
      <c r="G2" s="147"/>
      <c r="H2" s="147"/>
      <c r="I2" s="147"/>
      <c r="J2" s="147"/>
    </row>
    <row r="3" spans="1:14" s="52" customFormat="1" ht="22.5" customHeight="1" x14ac:dyDescent="0.3">
      <c r="A3" s="148" t="s">
        <v>3</v>
      </c>
      <c r="B3" s="149"/>
      <c r="C3" s="149"/>
      <c r="D3" s="149"/>
      <c r="E3" s="149"/>
      <c r="F3" s="150"/>
      <c r="G3" s="151" t="s">
        <v>4</v>
      </c>
      <c r="H3" s="151" t="s">
        <v>5</v>
      </c>
      <c r="I3" s="151" t="s">
        <v>6</v>
      </c>
      <c r="J3" s="153" t="s">
        <v>7</v>
      </c>
      <c r="K3" s="49"/>
      <c r="L3" s="50"/>
      <c r="M3" s="51"/>
      <c r="N3" s="51"/>
    </row>
    <row r="4" spans="1:14" s="52" customFormat="1" ht="22.5" customHeight="1" thickBot="1" x14ac:dyDescent="0.35">
      <c r="A4" s="155" t="s">
        <v>8</v>
      </c>
      <c r="B4" s="143"/>
      <c r="C4" s="142" t="s">
        <v>9</v>
      </c>
      <c r="D4" s="143"/>
      <c r="E4" s="142" t="s">
        <v>10</v>
      </c>
      <c r="F4" s="143"/>
      <c r="G4" s="152"/>
      <c r="H4" s="152"/>
      <c r="I4" s="152"/>
      <c r="J4" s="154"/>
      <c r="K4" s="49"/>
      <c r="L4" s="50"/>
      <c r="M4" s="51"/>
      <c r="N4" s="51"/>
    </row>
    <row r="5" spans="1:14" s="52" customFormat="1" ht="22.5" customHeight="1" thickTop="1" x14ac:dyDescent="0.3">
      <c r="A5" s="122" t="s">
        <v>11</v>
      </c>
      <c r="B5" s="127" t="s">
        <v>53</v>
      </c>
      <c r="C5" s="127">
        <v>11</v>
      </c>
      <c r="D5" s="127" t="s">
        <v>54</v>
      </c>
      <c r="E5" s="144">
        <v>111</v>
      </c>
      <c r="F5" s="3" t="s">
        <v>55</v>
      </c>
      <c r="G5" s="53">
        <v>46863794</v>
      </c>
      <c r="H5" s="54">
        <v>48924534</v>
      </c>
      <c r="I5" s="6">
        <f>H5-G5</f>
        <v>2060740</v>
      </c>
      <c r="J5" s="55"/>
      <c r="K5" s="56"/>
      <c r="L5" s="57"/>
    </row>
    <row r="6" spans="1:14" s="52" customFormat="1" ht="22.5" customHeight="1" x14ac:dyDescent="0.3">
      <c r="A6" s="122"/>
      <c r="B6" s="127"/>
      <c r="C6" s="127"/>
      <c r="D6" s="127"/>
      <c r="E6" s="121"/>
      <c r="F6" s="3" t="s">
        <v>56</v>
      </c>
      <c r="G6" s="53">
        <v>22668140</v>
      </c>
      <c r="H6" s="58">
        <v>24728880</v>
      </c>
      <c r="I6" s="6">
        <f>H6-G6</f>
        <v>2060740</v>
      </c>
      <c r="J6" s="55"/>
      <c r="K6" s="56"/>
      <c r="L6" s="57"/>
    </row>
    <row r="7" spans="1:14" s="52" customFormat="1" ht="22.5" customHeight="1" x14ac:dyDescent="0.3">
      <c r="A7" s="126"/>
      <c r="B7" s="127"/>
      <c r="C7" s="127"/>
      <c r="D7" s="127"/>
      <c r="E7" s="120">
        <v>112</v>
      </c>
      <c r="F7" s="8" t="s">
        <v>57</v>
      </c>
      <c r="G7" s="53">
        <v>5546276</v>
      </c>
      <c r="H7" s="54">
        <v>5907016</v>
      </c>
      <c r="I7" s="6">
        <f t="shared" ref="I7:I54" si="0">H7-G7</f>
        <v>360740</v>
      </c>
      <c r="J7" s="59"/>
      <c r="K7" s="56"/>
      <c r="L7" s="57"/>
    </row>
    <row r="8" spans="1:14" s="52" customFormat="1" ht="22.5" customHeight="1" x14ac:dyDescent="0.3">
      <c r="A8" s="126"/>
      <c r="B8" s="127"/>
      <c r="C8" s="127"/>
      <c r="D8" s="127"/>
      <c r="E8" s="127"/>
      <c r="F8" s="8" t="s">
        <v>58</v>
      </c>
      <c r="G8" s="53">
        <v>1649080</v>
      </c>
      <c r="H8" s="54">
        <v>1749080</v>
      </c>
      <c r="I8" s="6">
        <f t="shared" si="0"/>
        <v>100000</v>
      </c>
      <c r="J8" s="59"/>
      <c r="K8" s="56"/>
      <c r="L8" s="57"/>
    </row>
    <row r="9" spans="1:14" s="52" customFormat="1" ht="22.5" customHeight="1" x14ac:dyDescent="0.3">
      <c r="A9" s="126"/>
      <c r="B9" s="127"/>
      <c r="C9" s="127"/>
      <c r="D9" s="127"/>
      <c r="E9" s="127"/>
      <c r="F9" s="8" t="s">
        <v>59</v>
      </c>
      <c r="G9" s="53">
        <v>0</v>
      </c>
      <c r="H9" s="35">
        <v>0</v>
      </c>
      <c r="I9" s="6">
        <f t="shared" si="0"/>
        <v>0</v>
      </c>
      <c r="J9" s="59"/>
      <c r="K9" s="56"/>
      <c r="L9" s="57"/>
    </row>
    <row r="10" spans="1:14" s="52" customFormat="1" ht="22.5" customHeight="1" x14ac:dyDescent="0.3">
      <c r="A10" s="126"/>
      <c r="B10" s="127"/>
      <c r="C10" s="127"/>
      <c r="D10" s="127"/>
      <c r="E10" s="127"/>
      <c r="F10" s="8" t="s">
        <v>60</v>
      </c>
      <c r="G10" s="53">
        <v>0</v>
      </c>
      <c r="H10" s="35">
        <v>0</v>
      </c>
      <c r="I10" s="6">
        <f t="shared" si="0"/>
        <v>0</v>
      </c>
      <c r="J10" s="59"/>
      <c r="K10" s="56"/>
      <c r="L10" s="57"/>
    </row>
    <row r="11" spans="1:14" s="52" customFormat="1" ht="22.5" customHeight="1" x14ac:dyDescent="0.3">
      <c r="A11" s="126"/>
      <c r="B11" s="127"/>
      <c r="C11" s="127"/>
      <c r="D11" s="127"/>
      <c r="E11" s="127"/>
      <c r="F11" s="8" t="s">
        <v>61</v>
      </c>
      <c r="G11" s="53">
        <v>600000</v>
      </c>
      <c r="H11" s="54">
        <v>200000</v>
      </c>
      <c r="I11" s="6">
        <f t="shared" si="0"/>
        <v>-400000</v>
      </c>
      <c r="J11" s="59"/>
      <c r="K11" s="56"/>
      <c r="L11" s="57"/>
    </row>
    <row r="12" spans="1:14" s="52" customFormat="1" ht="22.5" customHeight="1" x14ac:dyDescent="0.3">
      <c r="A12" s="126"/>
      <c r="B12" s="127"/>
      <c r="C12" s="127"/>
      <c r="D12" s="127"/>
      <c r="E12" s="121"/>
      <c r="F12" s="8" t="s">
        <v>62</v>
      </c>
      <c r="G12" s="53">
        <v>200000</v>
      </c>
      <c r="H12" s="58">
        <v>100000</v>
      </c>
      <c r="I12" s="6">
        <f t="shared" si="0"/>
        <v>-100000</v>
      </c>
      <c r="J12" s="59"/>
      <c r="K12" s="56"/>
      <c r="L12" s="57"/>
    </row>
    <row r="13" spans="1:14" s="52" customFormat="1" ht="22.5" customHeight="1" x14ac:dyDescent="0.3">
      <c r="A13" s="126"/>
      <c r="B13" s="127"/>
      <c r="C13" s="127"/>
      <c r="D13" s="127"/>
      <c r="E13" s="8">
        <v>113</v>
      </c>
      <c r="F13" s="8" t="s">
        <v>63</v>
      </c>
      <c r="G13" s="53">
        <v>0</v>
      </c>
      <c r="H13" s="35">
        <v>830000</v>
      </c>
      <c r="I13" s="6">
        <f t="shared" si="0"/>
        <v>830000</v>
      </c>
      <c r="J13" s="59"/>
      <c r="K13" s="56"/>
      <c r="L13" s="57"/>
    </row>
    <row r="14" spans="1:14" s="52" customFormat="1" ht="22.5" customHeight="1" x14ac:dyDescent="0.3">
      <c r="A14" s="126"/>
      <c r="B14" s="127"/>
      <c r="C14" s="127"/>
      <c r="D14" s="127"/>
      <c r="E14" s="120">
        <v>115</v>
      </c>
      <c r="F14" s="8" t="s">
        <v>64</v>
      </c>
      <c r="G14" s="53">
        <v>5057340</v>
      </c>
      <c r="H14" s="54">
        <v>5057340</v>
      </c>
      <c r="I14" s="6">
        <f t="shared" si="0"/>
        <v>0</v>
      </c>
      <c r="J14" s="59"/>
      <c r="K14" s="56"/>
      <c r="L14" s="57"/>
    </row>
    <row r="15" spans="1:14" s="52" customFormat="1" ht="22.5" customHeight="1" x14ac:dyDescent="0.3">
      <c r="A15" s="126"/>
      <c r="B15" s="127"/>
      <c r="C15" s="127"/>
      <c r="D15" s="127"/>
      <c r="E15" s="121"/>
      <c r="F15" s="8" t="s">
        <v>65</v>
      </c>
      <c r="G15" s="53">
        <v>2186500</v>
      </c>
      <c r="H15" s="58">
        <v>2186500</v>
      </c>
      <c r="I15" s="6">
        <f t="shared" si="0"/>
        <v>0</v>
      </c>
      <c r="J15" s="59"/>
      <c r="K15" s="56"/>
      <c r="L15" s="57"/>
    </row>
    <row r="16" spans="1:14" s="52" customFormat="1" ht="22.5" customHeight="1" x14ac:dyDescent="0.3">
      <c r="A16" s="126"/>
      <c r="B16" s="127"/>
      <c r="C16" s="127"/>
      <c r="D16" s="127"/>
      <c r="E16" s="120">
        <v>116</v>
      </c>
      <c r="F16" s="8" t="s">
        <v>66</v>
      </c>
      <c r="G16" s="53">
        <v>5612890</v>
      </c>
      <c r="H16" s="54">
        <v>5773790</v>
      </c>
      <c r="I16" s="6">
        <f t="shared" si="0"/>
        <v>160900</v>
      </c>
      <c r="J16" s="59"/>
      <c r="K16" s="56"/>
      <c r="L16" s="57"/>
    </row>
    <row r="17" spans="1:13" s="52" customFormat="1" ht="22.5" customHeight="1" x14ac:dyDescent="0.3">
      <c r="A17" s="126"/>
      <c r="B17" s="127"/>
      <c r="C17" s="127"/>
      <c r="D17" s="127"/>
      <c r="E17" s="121"/>
      <c r="F17" s="8" t="s">
        <v>67</v>
      </c>
      <c r="G17" s="53">
        <v>1534230</v>
      </c>
      <c r="H17" s="58">
        <v>1549790</v>
      </c>
      <c r="I17" s="6">
        <f t="shared" si="0"/>
        <v>15560</v>
      </c>
      <c r="J17" s="59"/>
      <c r="K17" s="56"/>
      <c r="L17" s="57"/>
    </row>
    <row r="18" spans="1:13" s="61" customFormat="1" ht="22.5" customHeight="1" x14ac:dyDescent="0.3">
      <c r="A18" s="126"/>
      <c r="B18" s="127"/>
      <c r="C18" s="121"/>
      <c r="D18" s="121"/>
      <c r="E18" s="141" t="s">
        <v>68</v>
      </c>
      <c r="F18" s="103"/>
      <c r="G18" s="60">
        <f>SUM(G5:G17)</f>
        <v>91918250</v>
      </c>
      <c r="H18" s="60">
        <f>SUM(H5:H17)</f>
        <v>97006930</v>
      </c>
      <c r="I18" s="6">
        <f t="shared" si="0"/>
        <v>5088680</v>
      </c>
      <c r="J18" s="59"/>
      <c r="K18" s="56"/>
      <c r="L18" s="57"/>
      <c r="M18" s="52"/>
    </row>
    <row r="19" spans="1:13" s="61" customFormat="1" ht="22.5" customHeight="1" x14ac:dyDescent="0.3">
      <c r="A19" s="126"/>
      <c r="B19" s="127"/>
      <c r="C19" s="120">
        <v>12</v>
      </c>
      <c r="D19" s="120" t="s">
        <v>69</v>
      </c>
      <c r="E19" s="8">
        <v>121</v>
      </c>
      <c r="F19" s="8" t="s">
        <v>70</v>
      </c>
      <c r="G19" s="53">
        <v>0</v>
      </c>
      <c r="H19" s="35">
        <v>0</v>
      </c>
      <c r="I19" s="6">
        <f t="shared" si="0"/>
        <v>0</v>
      </c>
      <c r="J19" s="59"/>
      <c r="K19" s="62"/>
      <c r="L19" s="63"/>
    </row>
    <row r="20" spans="1:13" s="61" customFormat="1" ht="22.5" customHeight="1" x14ac:dyDescent="0.3">
      <c r="A20" s="126"/>
      <c r="B20" s="127"/>
      <c r="C20" s="127"/>
      <c r="D20" s="127"/>
      <c r="E20" s="8">
        <v>122</v>
      </c>
      <c r="F20" s="8" t="s">
        <v>71</v>
      </c>
      <c r="G20" s="53">
        <v>700000</v>
      </c>
      <c r="H20" s="35">
        <v>700000</v>
      </c>
      <c r="I20" s="6">
        <f t="shared" si="0"/>
        <v>0</v>
      </c>
      <c r="J20" s="59"/>
      <c r="K20" s="62"/>
      <c r="L20" s="63"/>
    </row>
    <row r="21" spans="1:13" s="61" customFormat="1" ht="22.5" customHeight="1" x14ac:dyDescent="0.3">
      <c r="A21" s="126"/>
      <c r="B21" s="127"/>
      <c r="C21" s="127"/>
      <c r="D21" s="127"/>
      <c r="E21" s="8">
        <v>123</v>
      </c>
      <c r="F21" s="8" t="s">
        <v>72</v>
      </c>
      <c r="G21" s="53">
        <v>0</v>
      </c>
      <c r="H21" s="35">
        <v>0</v>
      </c>
      <c r="I21" s="6">
        <f t="shared" si="0"/>
        <v>0</v>
      </c>
      <c r="J21" s="59"/>
      <c r="K21" s="62"/>
      <c r="L21" s="63"/>
    </row>
    <row r="22" spans="1:13" s="61" customFormat="1" ht="22.5" customHeight="1" x14ac:dyDescent="0.3">
      <c r="A22" s="126"/>
      <c r="B22" s="127"/>
      <c r="C22" s="121"/>
      <c r="D22" s="121"/>
      <c r="E22" s="141" t="s">
        <v>68</v>
      </c>
      <c r="F22" s="103"/>
      <c r="G22" s="35">
        <f>SUM(G19:G21)</f>
        <v>700000</v>
      </c>
      <c r="H22" s="35">
        <f>SUM(H19:H21)</f>
        <v>700000</v>
      </c>
      <c r="I22" s="6">
        <f t="shared" si="0"/>
        <v>0</v>
      </c>
      <c r="J22" s="59"/>
      <c r="K22" s="62"/>
      <c r="L22" s="63"/>
    </row>
    <row r="23" spans="1:13" s="61" customFormat="1" ht="22.5" customHeight="1" x14ac:dyDescent="0.3">
      <c r="A23" s="126"/>
      <c r="B23" s="127"/>
      <c r="C23" s="120">
        <v>13</v>
      </c>
      <c r="D23" s="120" t="s">
        <v>73</v>
      </c>
      <c r="E23" s="8">
        <v>131</v>
      </c>
      <c r="F23" s="8" t="s">
        <v>74</v>
      </c>
      <c r="G23" s="4">
        <v>0</v>
      </c>
      <c r="H23" s="35">
        <v>0</v>
      </c>
      <c r="I23" s="6">
        <f t="shared" si="0"/>
        <v>0</v>
      </c>
      <c r="J23" s="59"/>
      <c r="K23" s="62"/>
      <c r="L23" s="63"/>
    </row>
    <row r="24" spans="1:13" s="61" customFormat="1" ht="22.5" customHeight="1" x14ac:dyDescent="0.3">
      <c r="A24" s="126"/>
      <c r="B24" s="127"/>
      <c r="C24" s="127"/>
      <c r="D24" s="127"/>
      <c r="E24" s="8">
        <v>132</v>
      </c>
      <c r="F24" s="8" t="s">
        <v>75</v>
      </c>
      <c r="G24" s="4">
        <v>0</v>
      </c>
      <c r="H24" s="58">
        <v>0</v>
      </c>
      <c r="I24" s="6">
        <f t="shared" si="0"/>
        <v>0</v>
      </c>
      <c r="J24" s="59"/>
      <c r="K24" s="62"/>
      <c r="L24" s="63"/>
    </row>
    <row r="25" spans="1:13" s="61" customFormat="1" ht="22.5" customHeight="1" x14ac:dyDescent="0.3">
      <c r="A25" s="126"/>
      <c r="B25" s="127"/>
      <c r="C25" s="127"/>
      <c r="D25" s="127"/>
      <c r="E25" s="8">
        <v>133</v>
      </c>
      <c r="F25" s="8" t="s">
        <v>76</v>
      </c>
      <c r="G25" s="4">
        <v>417200</v>
      </c>
      <c r="H25" s="54">
        <v>417200</v>
      </c>
      <c r="I25" s="6">
        <f t="shared" si="0"/>
        <v>0</v>
      </c>
      <c r="J25" s="59"/>
      <c r="K25" s="62"/>
      <c r="L25" s="63"/>
    </row>
    <row r="26" spans="1:13" s="61" customFormat="1" ht="22.5" customHeight="1" x14ac:dyDescent="0.3">
      <c r="A26" s="126"/>
      <c r="B26" s="127"/>
      <c r="C26" s="127"/>
      <c r="D26" s="127"/>
      <c r="E26" s="8">
        <v>135</v>
      </c>
      <c r="F26" s="8" t="s">
        <v>77</v>
      </c>
      <c r="G26" s="4">
        <v>0</v>
      </c>
      <c r="H26" s="58">
        <v>0</v>
      </c>
      <c r="I26" s="6">
        <f t="shared" si="0"/>
        <v>0</v>
      </c>
      <c r="J26" s="59"/>
      <c r="K26" s="62"/>
      <c r="L26" s="63"/>
    </row>
    <row r="27" spans="1:13" s="52" customFormat="1" ht="22.5" customHeight="1" x14ac:dyDescent="0.3">
      <c r="A27" s="126"/>
      <c r="B27" s="127"/>
      <c r="C27" s="127"/>
      <c r="D27" s="127"/>
      <c r="E27" s="8">
        <v>136</v>
      </c>
      <c r="F27" s="8" t="s">
        <v>78</v>
      </c>
      <c r="G27" s="4">
        <v>0</v>
      </c>
      <c r="H27" s="54">
        <v>0</v>
      </c>
      <c r="I27" s="6">
        <f t="shared" si="0"/>
        <v>0</v>
      </c>
      <c r="J27" s="59"/>
      <c r="K27" s="62"/>
      <c r="L27" s="63"/>
      <c r="M27" s="61"/>
    </row>
    <row r="28" spans="1:13" s="52" customFormat="1" ht="22.5" customHeight="1" x14ac:dyDescent="0.3">
      <c r="A28" s="126"/>
      <c r="B28" s="127"/>
      <c r="C28" s="121"/>
      <c r="D28" s="121"/>
      <c r="E28" s="141" t="s">
        <v>68</v>
      </c>
      <c r="F28" s="103"/>
      <c r="G28" s="64">
        <f>SUM(G23:G27)</f>
        <v>417200</v>
      </c>
      <c r="H28" s="35">
        <f>SUM(H23:H27)</f>
        <v>417200</v>
      </c>
      <c r="I28" s="6">
        <f>H28-G28</f>
        <v>0</v>
      </c>
      <c r="J28" s="59"/>
      <c r="K28" s="62"/>
      <c r="L28" s="63"/>
      <c r="M28" s="61"/>
    </row>
    <row r="29" spans="1:13" s="52" customFormat="1" ht="22.5" customHeight="1" x14ac:dyDescent="0.3">
      <c r="A29" s="119"/>
      <c r="B29" s="121"/>
      <c r="C29" s="111" t="s">
        <v>16</v>
      </c>
      <c r="D29" s="112"/>
      <c r="E29" s="112"/>
      <c r="F29" s="112"/>
      <c r="G29" s="65">
        <f>G28+G22+G18</f>
        <v>93035450</v>
      </c>
      <c r="H29" s="66">
        <f>H28+H22+H18</f>
        <v>98124130</v>
      </c>
      <c r="I29" s="13">
        <f t="shared" si="0"/>
        <v>5088680</v>
      </c>
      <c r="J29" s="67"/>
      <c r="K29" s="56"/>
      <c r="L29" s="57"/>
    </row>
    <row r="30" spans="1:13" s="52" customFormat="1" ht="22.5" customHeight="1" x14ac:dyDescent="0.3">
      <c r="A30" s="118" t="s">
        <v>79</v>
      </c>
      <c r="B30" s="120" t="s">
        <v>80</v>
      </c>
      <c r="C30" s="120">
        <v>21</v>
      </c>
      <c r="D30" s="120" t="s">
        <v>81</v>
      </c>
      <c r="E30" s="8">
        <v>211</v>
      </c>
      <c r="F30" s="8" t="s">
        <v>81</v>
      </c>
      <c r="G30" s="68">
        <v>0</v>
      </c>
      <c r="H30" s="35">
        <v>0</v>
      </c>
      <c r="I30" s="6">
        <f t="shared" si="0"/>
        <v>0</v>
      </c>
      <c r="J30" s="59"/>
      <c r="K30" s="56"/>
      <c r="L30" s="57"/>
    </row>
    <row r="31" spans="1:13" s="52" customFormat="1" ht="22.5" customHeight="1" x14ac:dyDescent="0.3">
      <c r="A31" s="122"/>
      <c r="B31" s="127"/>
      <c r="C31" s="127"/>
      <c r="D31" s="127"/>
      <c r="E31" s="69">
        <v>212</v>
      </c>
      <c r="F31" s="69" t="s">
        <v>82</v>
      </c>
      <c r="G31" s="53">
        <v>6850000</v>
      </c>
      <c r="H31" s="70">
        <v>350000</v>
      </c>
      <c r="I31" s="6">
        <f t="shared" si="0"/>
        <v>-6500000</v>
      </c>
      <c r="J31" s="71"/>
      <c r="K31" s="56"/>
      <c r="L31" s="57"/>
    </row>
    <row r="32" spans="1:13" s="52" customFormat="1" ht="22.5" customHeight="1" x14ac:dyDescent="0.3">
      <c r="A32" s="122"/>
      <c r="B32" s="127"/>
      <c r="C32" s="121"/>
      <c r="D32" s="121"/>
      <c r="E32" s="3">
        <v>213</v>
      </c>
      <c r="F32" s="3" t="s">
        <v>83</v>
      </c>
      <c r="G32" s="53">
        <v>0</v>
      </c>
      <c r="H32" s="72">
        <v>0</v>
      </c>
      <c r="I32" s="6">
        <f t="shared" si="0"/>
        <v>0</v>
      </c>
      <c r="J32" s="55"/>
      <c r="K32" s="56"/>
      <c r="L32" s="57"/>
    </row>
    <row r="33" spans="1:12" s="52" customFormat="1" ht="22.5" customHeight="1" thickBot="1" x14ac:dyDescent="0.35">
      <c r="A33" s="137"/>
      <c r="B33" s="138"/>
      <c r="C33" s="139" t="s">
        <v>16</v>
      </c>
      <c r="D33" s="140"/>
      <c r="E33" s="140"/>
      <c r="F33" s="140"/>
      <c r="G33" s="73">
        <f>SUM(G30:G32)</f>
        <v>6850000</v>
      </c>
      <c r="H33" s="73">
        <f>SUM(H30:H32)</f>
        <v>350000</v>
      </c>
      <c r="I33" s="74">
        <f t="shared" si="0"/>
        <v>-6500000</v>
      </c>
      <c r="J33" s="75"/>
      <c r="K33" s="56"/>
      <c r="L33" s="57"/>
    </row>
    <row r="34" spans="1:12" s="52" customFormat="1" ht="22.5" customHeight="1" x14ac:dyDescent="0.3">
      <c r="A34" s="128" t="s">
        <v>84</v>
      </c>
      <c r="B34" s="129" t="s">
        <v>85</v>
      </c>
      <c r="C34" s="129">
        <v>31</v>
      </c>
      <c r="D34" s="129" t="s">
        <v>73</v>
      </c>
      <c r="E34" s="76">
        <v>311</v>
      </c>
      <c r="F34" s="76" t="s">
        <v>86</v>
      </c>
      <c r="G34" s="68">
        <v>9815820</v>
      </c>
      <c r="H34" s="77">
        <v>7775750</v>
      </c>
      <c r="I34" s="78">
        <f t="shared" si="0"/>
        <v>-2040070</v>
      </c>
      <c r="J34" s="79"/>
      <c r="K34" s="56"/>
      <c r="L34" s="57"/>
    </row>
    <row r="35" spans="1:12" s="52" customFormat="1" ht="22.5" customHeight="1" x14ac:dyDescent="0.3">
      <c r="A35" s="126"/>
      <c r="B35" s="127"/>
      <c r="C35" s="127"/>
      <c r="D35" s="127"/>
      <c r="E35" s="8">
        <v>312</v>
      </c>
      <c r="F35" s="8" t="s">
        <v>87</v>
      </c>
      <c r="G35" s="53">
        <v>206000</v>
      </c>
      <c r="H35" s="35">
        <v>106000</v>
      </c>
      <c r="I35" s="6">
        <f t="shared" si="0"/>
        <v>-100000</v>
      </c>
      <c r="J35" s="59"/>
      <c r="K35" s="56"/>
      <c r="L35" s="57"/>
    </row>
    <row r="36" spans="1:12" s="52" customFormat="1" ht="22.5" customHeight="1" x14ac:dyDescent="0.3">
      <c r="A36" s="126"/>
      <c r="B36" s="127"/>
      <c r="C36" s="127"/>
      <c r="D36" s="127"/>
      <c r="E36" s="8">
        <v>314</v>
      </c>
      <c r="F36" s="8" t="s">
        <v>88</v>
      </c>
      <c r="G36" s="53">
        <v>0</v>
      </c>
      <c r="H36" s="35">
        <v>0</v>
      </c>
      <c r="I36" s="6">
        <f t="shared" si="0"/>
        <v>0</v>
      </c>
      <c r="J36" s="59"/>
      <c r="K36" s="56"/>
      <c r="L36" s="57"/>
    </row>
    <row r="37" spans="1:12" s="52" customFormat="1" ht="22.5" customHeight="1" x14ac:dyDescent="0.3">
      <c r="A37" s="126"/>
      <c r="B37" s="127"/>
      <c r="C37" s="127"/>
      <c r="D37" s="127"/>
      <c r="E37" s="8">
        <v>315</v>
      </c>
      <c r="F37" s="8" t="s">
        <v>89</v>
      </c>
      <c r="G37" s="53">
        <v>0</v>
      </c>
      <c r="H37" s="35">
        <v>0</v>
      </c>
      <c r="I37" s="6">
        <f t="shared" si="0"/>
        <v>0</v>
      </c>
      <c r="J37" s="59"/>
      <c r="K37" s="56"/>
      <c r="L37" s="57"/>
    </row>
    <row r="38" spans="1:12" s="52" customFormat="1" ht="22.5" customHeight="1" x14ac:dyDescent="0.3">
      <c r="A38" s="126"/>
      <c r="B38" s="127"/>
      <c r="C38" s="19">
        <v>33</v>
      </c>
      <c r="D38" s="19" t="s">
        <v>85</v>
      </c>
      <c r="E38" s="80">
        <v>335</v>
      </c>
      <c r="F38" s="19" t="s">
        <v>90</v>
      </c>
      <c r="G38" s="53">
        <v>100000</v>
      </c>
      <c r="H38" s="81">
        <v>0</v>
      </c>
      <c r="I38" s="6">
        <f t="shared" si="0"/>
        <v>-100000</v>
      </c>
      <c r="J38" s="82"/>
      <c r="K38" s="56"/>
      <c r="L38" s="57"/>
    </row>
    <row r="39" spans="1:12" s="52" customFormat="1" ht="22.5" customHeight="1" x14ac:dyDescent="0.3">
      <c r="A39" s="126"/>
      <c r="B39" s="123"/>
      <c r="C39" s="130" t="s">
        <v>16</v>
      </c>
      <c r="D39" s="131"/>
      <c r="E39" s="131"/>
      <c r="F39" s="132"/>
      <c r="G39" s="83">
        <f>SUM(G34:G38)</f>
        <v>10121820</v>
      </c>
      <c r="H39" s="83">
        <f>SUM(H34:H38)</f>
        <v>7881750</v>
      </c>
      <c r="I39" s="13">
        <f t="shared" si="0"/>
        <v>-2240070</v>
      </c>
      <c r="J39" s="84"/>
      <c r="K39" s="56"/>
      <c r="L39" s="57"/>
    </row>
    <row r="40" spans="1:12" s="52" customFormat="1" ht="22.5" customHeight="1" x14ac:dyDescent="0.3">
      <c r="A40" s="133" t="s">
        <v>91</v>
      </c>
      <c r="B40" s="135" t="s">
        <v>92</v>
      </c>
      <c r="C40" s="85"/>
      <c r="D40" s="86" t="s">
        <v>93</v>
      </c>
      <c r="E40" s="27">
        <v>414</v>
      </c>
      <c r="F40" s="28" t="s">
        <v>94</v>
      </c>
      <c r="G40" s="35">
        <v>0</v>
      </c>
      <c r="H40" s="35">
        <v>0</v>
      </c>
      <c r="I40" s="6">
        <f t="shared" si="0"/>
        <v>0</v>
      </c>
      <c r="J40" s="59"/>
      <c r="K40" s="56"/>
      <c r="L40" s="57"/>
    </row>
    <row r="41" spans="1:12" s="52" customFormat="1" ht="22.5" customHeight="1" x14ac:dyDescent="0.3">
      <c r="A41" s="134"/>
      <c r="B41" s="136"/>
      <c r="C41" s="112" t="s">
        <v>16</v>
      </c>
      <c r="D41" s="112"/>
      <c r="E41" s="125"/>
      <c r="F41" s="113"/>
      <c r="G41" s="87">
        <f>SUM(G40:G40)</f>
        <v>0</v>
      </c>
      <c r="H41" s="87">
        <f>SUM(H40:H40)</f>
        <v>0</v>
      </c>
      <c r="I41" s="13">
        <f t="shared" si="0"/>
        <v>0</v>
      </c>
      <c r="J41" s="67"/>
      <c r="K41" s="56"/>
      <c r="L41" s="57"/>
    </row>
    <row r="42" spans="1:12" s="52" customFormat="1" ht="22.5" customHeight="1" x14ac:dyDescent="0.3">
      <c r="A42" s="122" t="s">
        <v>20</v>
      </c>
      <c r="B42" s="123" t="s">
        <v>95</v>
      </c>
      <c r="C42" s="19">
        <v>51</v>
      </c>
      <c r="D42" s="19" t="s">
        <v>96</v>
      </c>
      <c r="E42" s="30">
        <v>511</v>
      </c>
      <c r="F42" s="8" t="s">
        <v>95</v>
      </c>
      <c r="G42" s="88">
        <v>0</v>
      </c>
      <c r="H42" s="88">
        <v>0</v>
      </c>
      <c r="I42" s="6">
        <f t="shared" si="0"/>
        <v>0</v>
      </c>
      <c r="J42" s="89"/>
      <c r="K42" s="56"/>
      <c r="L42" s="57"/>
    </row>
    <row r="43" spans="1:12" s="52" customFormat="1" ht="22.5" customHeight="1" x14ac:dyDescent="0.3">
      <c r="A43" s="119"/>
      <c r="B43" s="121"/>
      <c r="C43" s="124" t="s">
        <v>16</v>
      </c>
      <c r="D43" s="125"/>
      <c r="E43" s="112"/>
      <c r="F43" s="113"/>
      <c r="G43" s="87">
        <f>SUM(G42:G42)</f>
        <v>0</v>
      </c>
      <c r="H43" s="87">
        <f>SUM(H42:H42)</f>
        <v>0</v>
      </c>
      <c r="I43" s="13">
        <f t="shared" si="0"/>
        <v>0</v>
      </c>
      <c r="J43" s="90"/>
      <c r="K43" s="56"/>
      <c r="L43" s="57"/>
    </row>
    <row r="44" spans="1:12" s="52" customFormat="1" ht="22.5" customHeight="1" x14ac:dyDescent="0.3">
      <c r="A44" s="118" t="s">
        <v>24</v>
      </c>
      <c r="B44" s="120" t="s">
        <v>97</v>
      </c>
      <c r="C44" s="120">
        <v>61</v>
      </c>
      <c r="D44" s="120" t="s">
        <v>97</v>
      </c>
      <c r="E44" s="8">
        <v>611</v>
      </c>
      <c r="F44" s="8" t="s">
        <v>98</v>
      </c>
      <c r="G44" s="35">
        <v>0</v>
      </c>
      <c r="H44" s="35">
        <v>0</v>
      </c>
      <c r="I44" s="6">
        <f t="shared" si="0"/>
        <v>0</v>
      </c>
      <c r="J44" s="59"/>
      <c r="K44" s="56"/>
      <c r="L44" s="57"/>
    </row>
    <row r="45" spans="1:12" s="52" customFormat="1" ht="22.5" customHeight="1" x14ac:dyDescent="0.3">
      <c r="A45" s="126"/>
      <c r="B45" s="127"/>
      <c r="C45" s="121"/>
      <c r="D45" s="121"/>
      <c r="E45" s="8">
        <v>612</v>
      </c>
      <c r="F45" s="8" t="s">
        <v>99</v>
      </c>
      <c r="G45" s="35">
        <v>0</v>
      </c>
      <c r="H45" s="35">
        <v>0</v>
      </c>
      <c r="I45" s="6">
        <f t="shared" si="0"/>
        <v>0</v>
      </c>
      <c r="J45" s="59"/>
      <c r="K45" s="56"/>
      <c r="L45" s="57"/>
    </row>
    <row r="46" spans="1:12" s="52" customFormat="1" ht="22.5" customHeight="1" x14ac:dyDescent="0.3">
      <c r="A46" s="119"/>
      <c r="B46" s="121"/>
      <c r="C46" s="111" t="s">
        <v>16</v>
      </c>
      <c r="D46" s="112"/>
      <c r="E46" s="112"/>
      <c r="F46" s="113"/>
      <c r="G46" s="87">
        <f>G44+G45</f>
        <v>0</v>
      </c>
      <c r="H46" s="87">
        <f>H44+H45</f>
        <v>0</v>
      </c>
      <c r="I46" s="13">
        <f t="shared" si="0"/>
        <v>0</v>
      </c>
      <c r="J46" s="67"/>
      <c r="K46" s="56"/>
      <c r="L46" s="57"/>
    </row>
    <row r="47" spans="1:12" s="52" customFormat="1" ht="22.5" customHeight="1" x14ac:dyDescent="0.3">
      <c r="A47" s="118" t="s">
        <v>28</v>
      </c>
      <c r="B47" s="120" t="s">
        <v>100</v>
      </c>
      <c r="C47" s="8">
        <v>71</v>
      </c>
      <c r="D47" s="8" t="s">
        <v>100</v>
      </c>
      <c r="E47" s="8">
        <v>711</v>
      </c>
      <c r="F47" s="8" t="s">
        <v>100</v>
      </c>
      <c r="G47" s="91">
        <v>1734060</v>
      </c>
      <c r="H47" s="35">
        <v>1642930</v>
      </c>
      <c r="I47" s="6">
        <f t="shared" si="0"/>
        <v>-91130</v>
      </c>
      <c r="J47" s="59"/>
      <c r="K47" s="56"/>
      <c r="L47" s="57"/>
    </row>
    <row r="48" spans="1:12" s="52" customFormat="1" ht="22.5" customHeight="1" x14ac:dyDescent="0.3">
      <c r="A48" s="119"/>
      <c r="B48" s="121"/>
      <c r="C48" s="111" t="s">
        <v>16</v>
      </c>
      <c r="D48" s="112"/>
      <c r="E48" s="112"/>
      <c r="F48" s="113"/>
      <c r="G48" s="87">
        <f>G47</f>
        <v>1734060</v>
      </c>
      <c r="H48" s="87">
        <f>H47</f>
        <v>1642930</v>
      </c>
      <c r="I48" s="13">
        <f t="shared" si="0"/>
        <v>-91130</v>
      </c>
      <c r="J48" s="67"/>
      <c r="K48" s="56"/>
      <c r="L48" s="57"/>
    </row>
    <row r="49" spans="1:12" s="52" customFormat="1" ht="22.5" customHeight="1" x14ac:dyDescent="0.3">
      <c r="A49" s="118" t="s">
        <v>32</v>
      </c>
      <c r="B49" s="120" t="s">
        <v>101</v>
      </c>
      <c r="C49" s="8">
        <v>81</v>
      </c>
      <c r="D49" s="8" t="s">
        <v>101</v>
      </c>
      <c r="E49" s="8">
        <v>811</v>
      </c>
      <c r="F49" s="8" t="s">
        <v>101</v>
      </c>
      <c r="G49" s="91">
        <v>880916</v>
      </c>
      <c r="H49" s="35">
        <v>0</v>
      </c>
      <c r="I49" s="6">
        <f t="shared" si="0"/>
        <v>-880916</v>
      </c>
      <c r="J49" s="59"/>
      <c r="K49" s="56"/>
      <c r="L49" s="57"/>
    </row>
    <row r="50" spans="1:12" s="52" customFormat="1" ht="22.5" customHeight="1" x14ac:dyDescent="0.3">
      <c r="A50" s="119"/>
      <c r="B50" s="121"/>
      <c r="C50" s="111" t="s">
        <v>16</v>
      </c>
      <c r="D50" s="112"/>
      <c r="E50" s="112"/>
      <c r="F50" s="113"/>
      <c r="G50" s="87">
        <f>G49</f>
        <v>880916</v>
      </c>
      <c r="H50" s="87">
        <f>H49</f>
        <v>0</v>
      </c>
      <c r="I50" s="13">
        <f t="shared" si="0"/>
        <v>-880916</v>
      </c>
      <c r="J50" s="67"/>
      <c r="K50" s="56"/>
      <c r="L50" s="57"/>
    </row>
    <row r="51" spans="1:12" s="52" customFormat="1" ht="22.5" customHeight="1" x14ac:dyDescent="0.3">
      <c r="A51" s="107" t="s">
        <v>37</v>
      </c>
      <c r="B51" s="109" t="s">
        <v>102</v>
      </c>
      <c r="C51" s="19">
        <v>91</v>
      </c>
      <c r="D51" s="19" t="s">
        <v>103</v>
      </c>
      <c r="E51" s="19">
        <v>911</v>
      </c>
      <c r="F51" s="19" t="s">
        <v>103</v>
      </c>
      <c r="G51" s="35">
        <v>0</v>
      </c>
      <c r="H51" s="35">
        <v>0</v>
      </c>
      <c r="I51" s="6">
        <f t="shared" si="0"/>
        <v>0</v>
      </c>
      <c r="J51" s="59"/>
      <c r="K51" s="56"/>
      <c r="L51" s="57"/>
    </row>
    <row r="52" spans="1:12" s="52" customFormat="1" ht="22.5" customHeight="1" x14ac:dyDescent="0.3">
      <c r="A52" s="108"/>
      <c r="B52" s="110"/>
      <c r="C52" s="111" t="s">
        <v>16</v>
      </c>
      <c r="D52" s="112"/>
      <c r="E52" s="112"/>
      <c r="F52" s="113"/>
      <c r="G52" s="87">
        <f>G51</f>
        <v>0</v>
      </c>
      <c r="H52" s="87">
        <f>H51</f>
        <v>0</v>
      </c>
      <c r="I52" s="13">
        <f t="shared" si="0"/>
        <v>0</v>
      </c>
      <c r="J52" s="67"/>
      <c r="K52" s="56"/>
      <c r="L52" s="57"/>
    </row>
    <row r="53" spans="1:12" s="52" customFormat="1" ht="22.5" customHeight="1" x14ac:dyDescent="0.3">
      <c r="A53" s="114">
        <v>10</v>
      </c>
      <c r="B53" s="116" t="s">
        <v>104</v>
      </c>
      <c r="C53" s="19">
        <v>101</v>
      </c>
      <c r="D53" s="19" t="s">
        <v>105</v>
      </c>
      <c r="E53" s="19">
        <v>1011</v>
      </c>
      <c r="F53" s="19" t="s">
        <v>106</v>
      </c>
      <c r="G53" s="35">
        <v>0</v>
      </c>
      <c r="H53" s="35">
        <v>0</v>
      </c>
      <c r="I53" s="6">
        <f t="shared" si="0"/>
        <v>0</v>
      </c>
      <c r="J53" s="59"/>
      <c r="K53" s="56"/>
      <c r="L53" s="57"/>
    </row>
    <row r="54" spans="1:12" s="52" customFormat="1" ht="22.5" customHeight="1" x14ac:dyDescent="0.3">
      <c r="A54" s="115"/>
      <c r="B54" s="117"/>
      <c r="C54" s="111" t="s">
        <v>16</v>
      </c>
      <c r="D54" s="112"/>
      <c r="E54" s="112"/>
      <c r="F54" s="113"/>
      <c r="G54" s="87">
        <f>G53</f>
        <v>0</v>
      </c>
      <c r="H54" s="87">
        <f>H53</f>
        <v>0</v>
      </c>
      <c r="I54" s="13">
        <f t="shared" si="0"/>
        <v>0</v>
      </c>
      <c r="J54" s="67"/>
      <c r="K54" s="56"/>
      <c r="L54" s="57"/>
    </row>
    <row r="55" spans="1:12" s="52" customFormat="1" ht="22.5" customHeight="1" x14ac:dyDescent="0.3">
      <c r="A55" s="101" t="s">
        <v>107</v>
      </c>
      <c r="B55" s="102"/>
      <c r="C55" s="102"/>
      <c r="D55" s="102"/>
      <c r="E55" s="102"/>
      <c r="F55" s="103"/>
      <c r="G55" s="35">
        <v>0</v>
      </c>
      <c r="H55" s="35">
        <v>4483433</v>
      </c>
      <c r="I55" s="6">
        <f>H55-G55</f>
        <v>4483433</v>
      </c>
      <c r="J55" s="59"/>
      <c r="K55" s="56"/>
      <c r="L55" s="57"/>
    </row>
    <row r="56" spans="1:12" s="52" customFormat="1" ht="22.5" customHeight="1" thickBot="1" x14ac:dyDescent="0.35">
      <c r="A56" s="104" t="s">
        <v>108</v>
      </c>
      <c r="B56" s="105"/>
      <c r="C56" s="105"/>
      <c r="D56" s="105"/>
      <c r="E56" s="105"/>
      <c r="F56" s="106"/>
      <c r="G56" s="92">
        <f>G55+G50+G48+G46+G41+G33+G29+G39+G43+G52+G54</f>
        <v>112622246</v>
      </c>
      <c r="H56" s="92">
        <f>H55+H50+H48+H46+H41+H33+H29+H39+H43+H52+H54</f>
        <v>112482243</v>
      </c>
      <c r="I56" s="93">
        <f>I55+I50+I48+I46+I41+I33+I29+I39+I43+I52+I54</f>
        <v>-140003</v>
      </c>
      <c r="J56" s="94">
        <f>'[1]주간 세입 '!H34-'주간 세출'!H56</f>
        <v>0</v>
      </c>
      <c r="K56" s="56"/>
      <c r="L56" s="57"/>
    </row>
  </sheetData>
  <mergeCells count="62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9"/>
    <mergeCell ref="B5:B29"/>
    <mergeCell ref="C5:C18"/>
    <mergeCell ref="D5:D18"/>
    <mergeCell ref="E5:E6"/>
    <mergeCell ref="E7:E12"/>
    <mergeCell ref="E14:E15"/>
    <mergeCell ref="E16:E17"/>
    <mergeCell ref="E18:F18"/>
    <mergeCell ref="C19:C22"/>
    <mergeCell ref="D19:D22"/>
    <mergeCell ref="E22:F22"/>
    <mergeCell ref="C23:C28"/>
    <mergeCell ref="D23:D28"/>
    <mergeCell ref="E28:F28"/>
    <mergeCell ref="A40:A41"/>
    <mergeCell ref="B40:B41"/>
    <mergeCell ref="C41:F41"/>
    <mergeCell ref="C29:F29"/>
    <mergeCell ref="A30:A33"/>
    <mergeCell ref="B30:B33"/>
    <mergeCell ref="C30:C32"/>
    <mergeCell ref="D30:D32"/>
    <mergeCell ref="C33:F33"/>
    <mergeCell ref="A34:A39"/>
    <mergeCell ref="B34:B39"/>
    <mergeCell ref="C34:C37"/>
    <mergeCell ref="D34:D37"/>
    <mergeCell ref="C39:F39"/>
    <mergeCell ref="A42:A43"/>
    <mergeCell ref="B42:B43"/>
    <mergeCell ref="C43:F43"/>
    <mergeCell ref="A44:A46"/>
    <mergeCell ref="B44:B46"/>
    <mergeCell ref="C44:C45"/>
    <mergeCell ref="D44:D45"/>
    <mergeCell ref="C46:F46"/>
    <mergeCell ref="A47:A48"/>
    <mergeCell ref="B47:B48"/>
    <mergeCell ref="C48:F48"/>
    <mergeCell ref="A49:A50"/>
    <mergeCell ref="B49:B50"/>
    <mergeCell ref="C50:F50"/>
    <mergeCell ref="A55:F55"/>
    <mergeCell ref="A56:F56"/>
    <mergeCell ref="A51:A52"/>
    <mergeCell ref="B51:B52"/>
    <mergeCell ref="C52:F52"/>
    <mergeCell ref="A53:A54"/>
    <mergeCell ref="B53:B54"/>
    <mergeCell ref="C54:F54"/>
  </mergeCells>
  <phoneticPr fontId="3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8" fitToHeight="0" orientation="portrait" verticalDpi="4294967293" r:id="rId1"/>
  <rowBreaks count="1" manualBreakCount="1">
    <brk id="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0D00-67AA-4A0E-97DE-D38F2E4B25F6}">
  <sheetPr>
    <pageSetUpPr fitToPage="1"/>
  </sheetPr>
  <dimension ref="A1:J34"/>
  <sheetViews>
    <sheetView view="pageBreakPreview" topLeftCell="A23" zoomScale="190" zoomScaleSheetLayoutView="190" workbookViewId="0">
      <selection activeCell="N22" sqref="N22"/>
    </sheetView>
  </sheetViews>
  <sheetFormatPr defaultColWidth="9" defaultRowHeight="17.25" x14ac:dyDescent="0.3"/>
  <cols>
    <col min="1" max="1" width="3.75" style="2" customWidth="1"/>
    <col min="2" max="2" width="11.75" style="44" customWidth="1"/>
    <col min="3" max="3" width="3.75" style="44" customWidth="1"/>
    <col min="4" max="4" width="11.75" style="45" customWidth="1"/>
    <col min="5" max="5" width="3.75" style="45" customWidth="1"/>
    <col min="6" max="6" width="13.875" style="45" customWidth="1"/>
    <col min="7" max="7" width="12" style="46" customWidth="1"/>
    <col min="8" max="8" width="12" style="1" customWidth="1"/>
    <col min="9" max="9" width="12" style="47" customWidth="1"/>
    <col min="10" max="10" width="8.5" style="1" customWidth="1"/>
    <col min="11" max="16384" width="9" style="1"/>
  </cols>
  <sheetData>
    <row r="1" spans="1:10" ht="27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9.5" customHeight="1" thickBot="1" x14ac:dyDescent="0.35">
      <c r="A2" s="146" t="s">
        <v>1</v>
      </c>
      <c r="B2" s="146"/>
      <c r="C2" s="2"/>
      <c r="D2" s="2"/>
      <c r="E2" s="2"/>
      <c r="F2" s="147" t="s">
        <v>2</v>
      </c>
      <c r="G2" s="147"/>
      <c r="H2" s="147"/>
      <c r="I2" s="147"/>
      <c r="J2" s="147"/>
    </row>
    <row r="3" spans="1:10" ht="22.5" customHeight="1" x14ac:dyDescent="0.3">
      <c r="A3" s="148" t="s">
        <v>3</v>
      </c>
      <c r="B3" s="149"/>
      <c r="C3" s="149"/>
      <c r="D3" s="149"/>
      <c r="E3" s="149"/>
      <c r="F3" s="150"/>
      <c r="G3" s="151" t="s">
        <v>4</v>
      </c>
      <c r="H3" s="151" t="s">
        <v>5</v>
      </c>
      <c r="I3" s="180" t="s">
        <v>6</v>
      </c>
      <c r="J3" s="153" t="s">
        <v>7</v>
      </c>
    </row>
    <row r="4" spans="1:10" ht="22.5" customHeight="1" thickBot="1" x14ac:dyDescent="0.35">
      <c r="A4" s="155" t="s">
        <v>8</v>
      </c>
      <c r="B4" s="143"/>
      <c r="C4" s="142" t="s">
        <v>9</v>
      </c>
      <c r="D4" s="143"/>
      <c r="E4" s="142" t="s">
        <v>10</v>
      </c>
      <c r="F4" s="143"/>
      <c r="G4" s="152"/>
      <c r="H4" s="152"/>
      <c r="I4" s="181"/>
      <c r="J4" s="154"/>
    </row>
    <row r="5" spans="1:10" ht="22.5" customHeight="1" thickTop="1" x14ac:dyDescent="0.3">
      <c r="A5" s="122" t="s">
        <v>11</v>
      </c>
      <c r="B5" s="144" t="s">
        <v>12</v>
      </c>
      <c r="C5" s="127">
        <v>11</v>
      </c>
      <c r="D5" s="127" t="s">
        <v>13</v>
      </c>
      <c r="E5" s="3">
        <v>111</v>
      </c>
      <c r="F5" s="3" t="s">
        <v>14</v>
      </c>
      <c r="G5" s="4">
        <v>5072520</v>
      </c>
      <c r="H5" s="5">
        <v>4745330</v>
      </c>
      <c r="I5" s="6">
        <f>H5-G5</f>
        <v>-327190</v>
      </c>
      <c r="J5" s="7"/>
    </row>
    <row r="6" spans="1:10" ht="22.5" customHeight="1" x14ac:dyDescent="0.3">
      <c r="A6" s="126"/>
      <c r="B6" s="127"/>
      <c r="C6" s="121"/>
      <c r="D6" s="121"/>
      <c r="E6" s="8">
        <v>112</v>
      </c>
      <c r="F6" s="8" t="s">
        <v>15</v>
      </c>
      <c r="G6" s="9">
        <v>3492000</v>
      </c>
      <c r="H6" s="10">
        <v>3504000</v>
      </c>
      <c r="I6" s="6">
        <f>H6-G6</f>
        <v>12000</v>
      </c>
      <c r="J6" s="11"/>
    </row>
    <row r="7" spans="1:10" ht="22.5" customHeight="1" x14ac:dyDescent="0.3">
      <c r="A7" s="119"/>
      <c r="B7" s="121"/>
      <c r="C7" s="170" t="s">
        <v>16</v>
      </c>
      <c r="D7" s="172"/>
      <c r="E7" s="172"/>
      <c r="F7" s="173"/>
      <c r="G7" s="12">
        <f>G5+G6</f>
        <v>8564520</v>
      </c>
      <c r="H7" s="12">
        <f>H5+H6</f>
        <v>8249330</v>
      </c>
      <c r="I7" s="13">
        <f t="shared" ref="I7:I29" si="0">H7-G7</f>
        <v>-315190</v>
      </c>
      <c r="J7" s="14"/>
    </row>
    <row r="8" spans="1:10" ht="22.5" customHeight="1" x14ac:dyDescent="0.3">
      <c r="A8" s="118" t="s">
        <v>17</v>
      </c>
      <c r="B8" s="120" t="s">
        <v>18</v>
      </c>
      <c r="C8" s="8">
        <v>41</v>
      </c>
      <c r="D8" s="8" t="s">
        <v>18</v>
      </c>
      <c r="E8" s="8">
        <v>412</v>
      </c>
      <c r="F8" s="8" t="s">
        <v>19</v>
      </c>
      <c r="G8" s="10">
        <v>0</v>
      </c>
      <c r="H8" s="10">
        <v>0</v>
      </c>
      <c r="I8" s="6">
        <f>H8-G8</f>
        <v>0</v>
      </c>
      <c r="J8" s="11"/>
    </row>
    <row r="9" spans="1:10" ht="22.5" customHeight="1" x14ac:dyDescent="0.3">
      <c r="A9" s="119"/>
      <c r="B9" s="121"/>
      <c r="C9" s="170" t="s">
        <v>16</v>
      </c>
      <c r="D9" s="172"/>
      <c r="E9" s="172"/>
      <c r="F9" s="173"/>
      <c r="G9" s="12">
        <f>G8</f>
        <v>0</v>
      </c>
      <c r="H9" s="12">
        <f>H8</f>
        <v>0</v>
      </c>
      <c r="I9" s="13">
        <f>H9-G9</f>
        <v>0</v>
      </c>
      <c r="J9" s="14"/>
    </row>
    <row r="10" spans="1:10" ht="22.5" customHeight="1" x14ac:dyDescent="0.3">
      <c r="A10" s="118" t="s">
        <v>20</v>
      </c>
      <c r="B10" s="120" t="s">
        <v>21</v>
      </c>
      <c r="C10" s="120">
        <v>51</v>
      </c>
      <c r="D10" s="120" t="s">
        <v>21</v>
      </c>
      <c r="E10" s="8">
        <v>511</v>
      </c>
      <c r="F10" s="8" t="s">
        <v>22</v>
      </c>
      <c r="G10" s="10">
        <v>0</v>
      </c>
      <c r="H10" s="10">
        <v>0</v>
      </c>
      <c r="I10" s="6">
        <f t="shared" ref="I10" si="1">H10-G10</f>
        <v>0</v>
      </c>
      <c r="J10" s="11"/>
    </row>
    <row r="11" spans="1:10" ht="22.5" customHeight="1" x14ac:dyDescent="0.3">
      <c r="A11" s="122"/>
      <c r="B11" s="127"/>
      <c r="C11" s="121"/>
      <c r="D11" s="121"/>
      <c r="E11" s="8">
        <v>512</v>
      </c>
      <c r="F11" s="8" t="s">
        <v>23</v>
      </c>
      <c r="G11" s="10">
        <v>0</v>
      </c>
      <c r="H11" s="10">
        <v>0</v>
      </c>
      <c r="I11" s="6">
        <f t="shared" si="0"/>
        <v>0</v>
      </c>
      <c r="J11" s="11"/>
    </row>
    <row r="12" spans="1:10" ht="22.5" customHeight="1" x14ac:dyDescent="0.3">
      <c r="A12" s="174"/>
      <c r="B12" s="121"/>
      <c r="C12" s="170" t="s">
        <v>16</v>
      </c>
      <c r="D12" s="172"/>
      <c r="E12" s="172"/>
      <c r="F12" s="173"/>
      <c r="G12" s="12">
        <f>G10+G11</f>
        <v>0</v>
      </c>
      <c r="H12" s="12">
        <f t="shared" ref="H12" si="2">H10+H11</f>
        <v>0</v>
      </c>
      <c r="I12" s="13">
        <f>H12-G12</f>
        <v>0</v>
      </c>
      <c r="J12" s="14"/>
    </row>
    <row r="13" spans="1:10" ht="22.5" customHeight="1" x14ac:dyDescent="0.3">
      <c r="A13" s="118" t="s">
        <v>24</v>
      </c>
      <c r="B13" s="120" t="s">
        <v>25</v>
      </c>
      <c r="C13" s="120">
        <v>61</v>
      </c>
      <c r="D13" s="120" t="s">
        <v>25</v>
      </c>
      <c r="E13" s="8">
        <v>611</v>
      </c>
      <c r="F13" s="8" t="s">
        <v>26</v>
      </c>
      <c r="G13" s="9">
        <v>53473170</v>
      </c>
      <c r="H13" s="10">
        <v>53531260</v>
      </c>
      <c r="I13" s="6">
        <f t="shared" si="0"/>
        <v>58090</v>
      </c>
      <c r="J13" s="11"/>
    </row>
    <row r="14" spans="1:10" ht="22.5" customHeight="1" x14ac:dyDescent="0.3">
      <c r="A14" s="122"/>
      <c r="B14" s="127"/>
      <c r="C14" s="121"/>
      <c r="D14" s="121"/>
      <c r="E14" s="8">
        <v>612</v>
      </c>
      <c r="F14" s="8" t="s">
        <v>27</v>
      </c>
      <c r="G14" s="15">
        <v>23871120</v>
      </c>
      <c r="H14" s="10">
        <v>22136000</v>
      </c>
      <c r="I14" s="6">
        <f t="shared" si="0"/>
        <v>-1735120</v>
      </c>
      <c r="J14" s="11"/>
    </row>
    <row r="15" spans="1:10" ht="22.5" customHeight="1" x14ac:dyDescent="0.3">
      <c r="A15" s="126"/>
      <c r="B15" s="127"/>
      <c r="C15" s="160" t="s">
        <v>16</v>
      </c>
      <c r="D15" s="161"/>
      <c r="E15" s="161"/>
      <c r="F15" s="162"/>
      <c r="G15" s="16">
        <f>G13+G14</f>
        <v>77344290</v>
      </c>
      <c r="H15" s="16">
        <f>H13+H14</f>
        <v>75667260</v>
      </c>
      <c r="I15" s="17">
        <f t="shared" si="0"/>
        <v>-1677030</v>
      </c>
      <c r="J15" s="18"/>
    </row>
    <row r="16" spans="1:10" ht="22.5" customHeight="1" x14ac:dyDescent="0.3">
      <c r="A16" s="177" t="s">
        <v>28</v>
      </c>
      <c r="B16" s="164" t="s">
        <v>29</v>
      </c>
      <c r="C16" s="178">
        <v>71</v>
      </c>
      <c r="D16" s="178" t="s">
        <v>29</v>
      </c>
      <c r="E16" s="20">
        <v>711</v>
      </c>
      <c r="F16" s="20" t="s">
        <v>30</v>
      </c>
      <c r="G16" s="21">
        <v>0</v>
      </c>
      <c r="H16" s="21">
        <v>0</v>
      </c>
      <c r="I16" s="22">
        <f>H16-G16</f>
        <v>0</v>
      </c>
      <c r="J16" s="23"/>
    </row>
    <row r="17" spans="1:10" ht="22.5" customHeight="1" x14ac:dyDescent="0.3">
      <c r="A17" s="177"/>
      <c r="B17" s="164"/>
      <c r="C17" s="178"/>
      <c r="D17" s="178"/>
      <c r="E17" s="20">
        <v>712</v>
      </c>
      <c r="F17" s="20" t="s">
        <v>31</v>
      </c>
      <c r="G17" s="21">
        <v>0</v>
      </c>
      <c r="H17" s="21">
        <v>0</v>
      </c>
      <c r="I17" s="22">
        <f t="shared" ref="I17:I18" si="3">H17-G17</f>
        <v>0</v>
      </c>
      <c r="J17" s="23"/>
    </row>
    <row r="18" spans="1:10" ht="22.5" customHeight="1" x14ac:dyDescent="0.3">
      <c r="A18" s="177"/>
      <c r="B18" s="164"/>
      <c r="C18" s="179" t="s">
        <v>16</v>
      </c>
      <c r="D18" s="179"/>
      <c r="E18" s="179"/>
      <c r="F18" s="179"/>
      <c r="G18" s="24">
        <f>SUM(G16:G17)</f>
        <v>0</v>
      </c>
      <c r="H18" s="24">
        <f>SUM(H16:H17)</f>
        <v>0</v>
      </c>
      <c r="I18" s="25">
        <f t="shared" si="3"/>
        <v>0</v>
      </c>
      <c r="J18" s="26"/>
    </row>
    <row r="19" spans="1:10" ht="22.5" customHeight="1" x14ac:dyDescent="0.3">
      <c r="A19" s="122" t="s">
        <v>32</v>
      </c>
      <c r="B19" s="127" t="s">
        <v>33</v>
      </c>
      <c r="C19" s="123">
        <v>81</v>
      </c>
      <c r="D19" s="169" t="s">
        <v>33</v>
      </c>
      <c r="E19" s="28">
        <v>811</v>
      </c>
      <c r="F19" s="29" t="s">
        <v>34</v>
      </c>
      <c r="G19" s="5">
        <v>16000000</v>
      </c>
      <c r="H19" s="5">
        <v>18000000</v>
      </c>
      <c r="I19" s="6">
        <f t="shared" si="0"/>
        <v>2000000</v>
      </c>
      <c r="J19" s="7"/>
    </row>
    <row r="20" spans="1:10" ht="22.5" customHeight="1" x14ac:dyDescent="0.3">
      <c r="A20" s="122"/>
      <c r="B20" s="127"/>
      <c r="C20" s="123"/>
      <c r="D20" s="169"/>
      <c r="E20" s="30">
        <v>812</v>
      </c>
      <c r="F20" s="31" t="s">
        <v>35</v>
      </c>
      <c r="G20" s="32"/>
      <c r="H20" s="10"/>
      <c r="I20" s="6">
        <f>H20-G20</f>
        <v>0</v>
      </c>
      <c r="J20" s="7"/>
    </row>
    <row r="21" spans="1:10" ht="22.5" customHeight="1" x14ac:dyDescent="0.3">
      <c r="A21" s="122"/>
      <c r="B21" s="127"/>
      <c r="C21" s="168"/>
      <c r="D21" s="164"/>
      <c r="E21" s="30">
        <v>813</v>
      </c>
      <c r="F21" s="31" t="s">
        <v>36</v>
      </c>
      <c r="G21" s="10">
        <v>0</v>
      </c>
      <c r="H21" s="10"/>
      <c r="I21" s="6">
        <f t="shared" si="0"/>
        <v>0</v>
      </c>
      <c r="J21" s="11"/>
    </row>
    <row r="22" spans="1:10" ht="22.5" customHeight="1" x14ac:dyDescent="0.3">
      <c r="A22" s="119"/>
      <c r="B22" s="121"/>
      <c r="C22" s="170" t="s">
        <v>16</v>
      </c>
      <c r="D22" s="171"/>
      <c r="E22" s="172"/>
      <c r="F22" s="173"/>
      <c r="G22" s="33">
        <f>G19+G21+G20</f>
        <v>16000000</v>
      </c>
      <c r="H22" s="33">
        <f>SUM(H19:H21)</f>
        <v>18000000</v>
      </c>
      <c r="I22" s="13">
        <f>H22-G22</f>
        <v>2000000</v>
      </c>
      <c r="J22" s="14"/>
    </row>
    <row r="23" spans="1:10" ht="22.5" customHeight="1" x14ac:dyDescent="0.3">
      <c r="A23" s="118" t="s">
        <v>37</v>
      </c>
      <c r="B23" s="120" t="s">
        <v>38</v>
      </c>
      <c r="C23" s="175">
        <v>91</v>
      </c>
      <c r="D23" s="164" t="s">
        <v>38</v>
      </c>
      <c r="E23" s="34">
        <v>911</v>
      </c>
      <c r="F23" s="8" t="s">
        <v>39</v>
      </c>
      <c r="G23" s="4">
        <v>3304586</v>
      </c>
      <c r="H23" s="35">
        <v>3304586</v>
      </c>
      <c r="I23" s="6">
        <f t="shared" si="0"/>
        <v>0</v>
      </c>
      <c r="J23" s="11"/>
    </row>
    <row r="24" spans="1:10" ht="22.5" customHeight="1" x14ac:dyDescent="0.3">
      <c r="A24" s="122"/>
      <c r="B24" s="127"/>
      <c r="C24" s="123"/>
      <c r="D24" s="164"/>
      <c r="E24" s="34">
        <v>912</v>
      </c>
      <c r="F24" s="8" t="s">
        <v>40</v>
      </c>
      <c r="G24" s="4">
        <v>5633560</v>
      </c>
      <c r="H24" s="35">
        <v>5633560</v>
      </c>
      <c r="I24" s="6">
        <f t="shared" si="0"/>
        <v>0</v>
      </c>
      <c r="J24" s="11"/>
    </row>
    <row r="25" spans="1:10" ht="22.5" customHeight="1" x14ac:dyDescent="0.3">
      <c r="A25" s="122"/>
      <c r="B25" s="127"/>
      <c r="C25" s="168"/>
      <c r="D25" s="164"/>
      <c r="E25" s="34">
        <v>913</v>
      </c>
      <c r="F25" s="8" t="s">
        <v>41</v>
      </c>
      <c r="G25" s="10">
        <v>0</v>
      </c>
      <c r="H25" s="35"/>
      <c r="I25" s="6">
        <f t="shared" si="0"/>
        <v>0</v>
      </c>
      <c r="J25" s="11"/>
    </row>
    <row r="26" spans="1:10" ht="22.5" customHeight="1" x14ac:dyDescent="0.3">
      <c r="A26" s="174"/>
      <c r="B26" s="121"/>
      <c r="C26" s="170" t="s">
        <v>16</v>
      </c>
      <c r="D26" s="176"/>
      <c r="E26" s="172"/>
      <c r="F26" s="173"/>
      <c r="G26" s="36">
        <f>SUM(G23:G25)</f>
        <v>8938146</v>
      </c>
      <c r="H26" s="36">
        <f>SUM(H23:H25)</f>
        <v>8938146</v>
      </c>
      <c r="I26" s="37">
        <f t="shared" si="0"/>
        <v>0</v>
      </c>
      <c r="J26" s="14"/>
    </row>
    <row r="27" spans="1:10" ht="22.5" customHeight="1" x14ac:dyDescent="0.3">
      <c r="A27" s="159">
        <v>10</v>
      </c>
      <c r="B27" s="120" t="s">
        <v>42</v>
      </c>
      <c r="C27" s="120">
        <v>101</v>
      </c>
      <c r="D27" s="120" t="s">
        <v>42</v>
      </c>
      <c r="E27" s="8">
        <v>1012</v>
      </c>
      <c r="F27" s="8" t="s">
        <v>43</v>
      </c>
      <c r="G27" s="32">
        <v>130</v>
      </c>
      <c r="H27" s="10">
        <v>347</v>
      </c>
      <c r="I27" s="6">
        <f t="shared" si="0"/>
        <v>217</v>
      </c>
      <c r="J27" s="11"/>
    </row>
    <row r="28" spans="1:10" ht="22.5" customHeight="1" x14ac:dyDescent="0.3">
      <c r="A28" s="126"/>
      <c r="B28" s="127"/>
      <c r="C28" s="127"/>
      <c r="D28" s="127"/>
      <c r="E28" s="8">
        <v>1013</v>
      </c>
      <c r="F28" s="8" t="s">
        <v>44</v>
      </c>
      <c r="G28" s="38">
        <v>1466450</v>
      </c>
      <c r="H28" s="10">
        <v>1426450</v>
      </c>
      <c r="I28" s="6">
        <f t="shared" si="0"/>
        <v>-40000</v>
      </c>
      <c r="J28" s="11"/>
    </row>
    <row r="29" spans="1:10" ht="22.5" customHeight="1" x14ac:dyDescent="0.3">
      <c r="A29" s="126"/>
      <c r="B29" s="127"/>
      <c r="C29" s="121"/>
      <c r="D29" s="121"/>
      <c r="E29" s="8">
        <v>1014</v>
      </c>
      <c r="F29" s="8" t="s">
        <v>45</v>
      </c>
      <c r="G29" s="38">
        <v>308710</v>
      </c>
      <c r="H29" s="10">
        <v>200710</v>
      </c>
      <c r="I29" s="6">
        <f t="shared" si="0"/>
        <v>-108000</v>
      </c>
      <c r="J29" s="11"/>
    </row>
    <row r="30" spans="1:10" ht="22.5" customHeight="1" x14ac:dyDescent="0.3">
      <c r="A30" s="126"/>
      <c r="B30" s="127"/>
      <c r="C30" s="160" t="s">
        <v>16</v>
      </c>
      <c r="D30" s="161"/>
      <c r="E30" s="161"/>
      <c r="F30" s="162"/>
      <c r="G30" s="39">
        <f>G29+G27+G28</f>
        <v>1775290</v>
      </c>
      <c r="H30" s="39">
        <f>H29+H27+H28</f>
        <v>1627507</v>
      </c>
      <c r="I30" s="17">
        <f>H30-G30</f>
        <v>-147783</v>
      </c>
      <c r="J30" s="18"/>
    </row>
    <row r="31" spans="1:10" ht="22.5" customHeight="1" x14ac:dyDescent="0.3">
      <c r="A31" s="163">
        <v>11</v>
      </c>
      <c r="B31" s="164" t="s">
        <v>46</v>
      </c>
      <c r="C31" s="164">
        <v>111</v>
      </c>
      <c r="D31" s="164" t="s">
        <v>47</v>
      </c>
      <c r="E31" s="19">
        <v>1111</v>
      </c>
      <c r="F31" s="19" t="s">
        <v>48</v>
      </c>
      <c r="G31" s="40">
        <v>0</v>
      </c>
      <c r="H31" s="40">
        <v>0</v>
      </c>
      <c r="I31" s="22">
        <f>H31-G31</f>
        <v>0</v>
      </c>
      <c r="J31" s="23"/>
    </row>
    <row r="32" spans="1:10" ht="22.5" customHeight="1" x14ac:dyDescent="0.3">
      <c r="A32" s="163"/>
      <c r="B32" s="164"/>
      <c r="C32" s="164"/>
      <c r="D32" s="164"/>
      <c r="E32" s="19">
        <v>1112</v>
      </c>
      <c r="F32" s="19" t="s">
        <v>49</v>
      </c>
      <c r="G32" s="40">
        <v>0</v>
      </c>
      <c r="H32" s="40">
        <v>0</v>
      </c>
      <c r="I32" s="22">
        <f>H32-G32</f>
        <v>0</v>
      </c>
      <c r="J32" s="23"/>
    </row>
    <row r="33" spans="1:10" ht="22.5" customHeight="1" x14ac:dyDescent="0.3">
      <c r="A33" s="163"/>
      <c r="B33" s="164"/>
      <c r="C33" s="165" t="s">
        <v>50</v>
      </c>
      <c r="D33" s="166"/>
      <c r="E33" s="166"/>
      <c r="F33" s="167"/>
      <c r="G33" s="41">
        <f>G31+G32</f>
        <v>0</v>
      </c>
      <c r="H33" s="41">
        <f>H31+H32</f>
        <v>0</v>
      </c>
      <c r="I33" s="25">
        <f>H33-G33</f>
        <v>0</v>
      </c>
      <c r="J33" s="26"/>
    </row>
    <row r="34" spans="1:10" ht="22.5" customHeight="1" thickBot="1" x14ac:dyDescent="0.35">
      <c r="A34" s="156" t="s">
        <v>51</v>
      </c>
      <c r="B34" s="157"/>
      <c r="C34" s="157"/>
      <c r="D34" s="157"/>
      <c r="E34" s="157"/>
      <c r="F34" s="158"/>
      <c r="G34" s="42">
        <f>G30+G26+G22+G15+G12+G9+G7+G18+G33</f>
        <v>112622246</v>
      </c>
      <c r="H34" s="42">
        <f>H30+H26+H22+H15+H12+H9+H7+H18+H33</f>
        <v>112482243</v>
      </c>
      <c r="I34" s="42">
        <f>I30+I26+I22+I15+I12+I9+I7+I18+I33</f>
        <v>-140003</v>
      </c>
      <c r="J34" s="43"/>
    </row>
  </sheetData>
  <mergeCells count="55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2"/>
    <mergeCell ref="B10:B12"/>
    <mergeCell ref="C10:C11"/>
    <mergeCell ref="D10:D11"/>
    <mergeCell ref="C12:F12"/>
    <mergeCell ref="A16:A18"/>
    <mergeCell ref="B16:B18"/>
    <mergeCell ref="C16:C17"/>
    <mergeCell ref="D16:D17"/>
    <mergeCell ref="C18:F18"/>
    <mergeCell ref="A13:A15"/>
    <mergeCell ref="B13:B15"/>
    <mergeCell ref="C13:C14"/>
    <mergeCell ref="D13:D14"/>
    <mergeCell ref="C15:F15"/>
    <mergeCell ref="A23:A26"/>
    <mergeCell ref="B23:B26"/>
    <mergeCell ref="C23:C25"/>
    <mergeCell ref="D23:D25"/>
    <mergeCell ref="C26:F26"/>
    <mergeCell ref="A19:A22"/>
    <mergeCell ref="B19:B22"/>
    <mergeCell ref="C19:C21"/>
    <mergeCell ref="D19:D21"/>
    <mergeCell ref="C22:F22"/>
    <mergeCell ref="A34:F34"/>
    <mergeCell ref="A27:A30"/>
    <mergeCell ref="B27:B30"/>
    <mergeCell ref="C27:C29"/>
    <mergeCell ref="D27:D29"/>
    <mergeCell ref="C30:F30"/>
    <mergeCell ref="A31:A33"/>
    <mergeCell ref="B31:B33"/>
    <mergeCell ref="C31:C32"/>
    <mergeCell ref="D31:D32"/>
    <mergeCell ref="C33:F33"/>
  </mergeCells>
  <phoneticPr fontId="3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99" fitToHeight="0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D354-E9E2-4932-B906-70F70F496733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주간 세출</vt:lpstr>
      <vt:lpstr>주간 세입 </vt:lpstr>
      <vt:lpstr>Sheet1</vt:lpstr>
      <vt:lpstr>'주간 세출'!Print_Area</vt:lpstr>
      <vt:lpstr>'주간 세출'!Print_Titles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덕순 오</dc:creator>
  <cp:lastModifiedBy>덕순 오</cp:lastModifiedBy>
  <dcterms:created xsi:type="dcterms:W3CDTF">2025-04-07T07:37:56Z</dcterms:created>
  <dcterms:modified xsi:type="dcterms:W3CDTF">2025-04-07T08:21:52Z</dcterms:modified>
</cp:coreProperties>
</file>